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825" windowWidth="24375" windowHeight="11160" tabRatio="754" activeTab="0"/>
  </bookViews>
  <sheets>
    <sheet name="Rekapitulace stavby" sheetId="1" r:id="rId1"/>
    <sheet name="01 - Ostatní a vedlejší r..." sheetId="2" r:id="rId2"/>
    <sheet name="02 - Architektonicko-stav..." sheetId="3" r:id="rId3"/>
    <sheet name="03 - ZTI a přípojky" sheetId="4" r:id="rId4"/>
    <sheet name="04 - Vzduchotechnika a ús..." sheetId="5" r:id="rId5"/>
    <sheet name="05 - Elektroinstalace sil..." sheetId="6" r:id="rId6"/>
    <sheet name="06 - Elektroinstalace sla..." sheetId="7" r:id="rId7"/>
    <sheet name="07 - Krajinářské práce" sheetId="8" r:id="rId8"/>
  </sheets>
  <definedNames>
    <definedName name="_xlnm._FilterDatabase" localSheetId="1" hidden="1">'01 - Ostatní a vedlejší r...'!$C$121:$K$150</definedName>
    <definedName name="_xlnm._FilterDatabase" localSheetId="2" hidden="1">'02 - Architektonicko-stav...'!$C$138:$K$1770</definedName>
    <definedName name="_xlnm._FilterDatabase" localSheetId="3" hidden="1">'03 - ZTI a přípojky'!$C$137:$K$285</definedName>
    <definedName name="_xlnm._FilterDatabase" localSheetId="4" hidden="1">'04 - Vzduchotechnika a ús...'!$C$124:$K$213</definedName>
    <definedName name="_xlnm._FilterDatabase" localSheetId="5" hidden="1">'05 - Elektroinstalace sil...'!$C$155:$K$270</definedName>
    <definedName name="_xlnm._FilterDatabase" localSheetId="6" hidden="1">'06 - Elektroinstalace sla...'!$C$118:$K$142</definedName>
    <definedName name="_xlnm._FilterDatabase" localSheetId="7" hidden="1">'07 - Krajinářské práce'!$C$126:$K$234</definedName>
    <definedName name="_xlnm.Print_Area" localSheetId="1">'01 - Ostatní a vedlejší r...'!$C$4:$J$76,'01 - Ostatní a vedlejší r...'!$C$82:$J$103,'01 - Ostatní a vedlejší r...'!$C$109:$J$150</definedName>
    <definedName name="_xlnm.Print_Area" localSheetId="2">'02 - Architektonicko-stav...'!$C$4:$J$76,'02 - Architektonicko-stav...'!$C$82:$J$120,'02 - Architektonicko-stav...'!$C$126:$J$1770</definedName>
    <definedName name="_xlnm.Print_Area" localSheetId="3">'03 - ZTI a přípojky'!$C$4:$J$76,'03 - ZTI a přípojky'!$C$82:$J$119,'03 - ZTI a přípojky'!$C$125:$J$285</definedName>
    <definedName name="_xlnm.Print_Area" localSheetId="4">'04 - Vzduchotechnika a ús...'!$C$4:$J$76,'04 - Vzduchotechnika a ús...'!$C$82:$J$106,'04 - Vzduchotechnika a ús...'!$C$112:$J$213</definedName>
    <definedName name="_xlnm.Print_Area" localSheetId="5">'05 - Elektroinstalace sil...'!$C$4:$J$76,'05 - Elektroinstalace sil...'!$C$82:$J$137,'05 - Elektroinstalace sil...'!$C$143:$J$270</definedName>
    <definedName name="_xlnm.Print_Area" localSheetId="6">'06 - Elektroinstalace sla...'!$C$4:$J$76,'06 - Elektroinstalace sla...'!$C$82:$J$100,'06 - Elektroinstalace sla...'!$C$106:$J$142</definedName>
    <definedName name="_xlnm.Print_Area" localSheetId="7">'07 - Krajinářské práce'!$C$4:$J$76,'07 - Krajinářské práce'!$C$82:$J$108,'07 - Krajinářské práce'!$C$114:$J$234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'01 - Ostatní a vedlejší r...'!$121:$121</definedName>
    <definedName name="_xlnm.Print_Titles" localSheetId="2">'02 - Architektonicko-stav...'!$138:$138</definedName>
    <definedName name="_xlnm.Print_Titles" localSheetId="3">'03 - ZTI a přípojky'!$137:$137</definedName>
    <definedName name="_xlnm.Print_Titles" localSheetId="4">'04 - Vzduchotechnika a ús...'!$124:$124</definedName>
    <definedName name="_xlnm.Print_Titles" localSheetId="5">'05 - Elektroinstalace sil...'!$155:$155</definedName>
    <definedName name="_xlnm.Print_Titles" localSheetId="6">'06 - Elektroinstalace sla...'!$118:$118</definedName>
    <definedName name="_xlnm.Print_Titles" localSheetId="7">'07 - Krajinářské práce'!$126:$126</definedName>
  </definedNames>
  <calcPr calcId="145621"/>
</workbook>
</file>

<file path=xl/sharedStrings.xml><?xml version="1.0" encoding="utf-8"?>
<sst xmlns="http://schemas.openxmlformats.org/spreadsheetml/2006/main" count="23648" uniqueCount="2575">
  <si>
    <t>Export Komplet</t>
  </si>
  <si>
    <t/>
  </si>
  <si>
    <t>2.0</t>
  </si>
  <si>
    <t>False</t>
  </si>
  <si>
    <t>{037961ed-13cd-4ccf-a159-3345f2445f31}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</si>
  <si>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</si>
  <si>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</si>
  <si>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</si>
  <si>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</si>
  <si>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</si>
  <si>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</si>
  <si>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</si>
  <si>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</si>
  <si>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Z2020125</t>
  </si>
  <si>
    <t>Stavba:</t>
  </si>
  <si>
    <t>TENISOVÝ KLUB NA OŘECHOVCE</t>
  </si>
  <si>
    <t>KSO:</t>
  </si>
  <si>
    <t>CC-CZ:</t>
  </si>
  <si>
    <t>Místo:</t>
  </si>
  <si>
    <t xml:space="preserve">Na Ořechovce, Střešovice, 162 00 Praha 6 </t>
  </si>
  <si>
    <t>Datum:</t>
  </si>
  <si>
    <t>13. 4. 2022</t>
  </si>
  <si>
    <t>Zadavatel:</t>
  </si>
  <si>
    <t>IČ:</t>
  </si>
  <si>
    <t xml:space="preserve">Městská část Praha 6 </t>
  </si>
  <si>
    <t>DIČ:</t>
  </si>
  <si>
    <t>Zhotovitel:</t>
  </si>
  <si>
    <t xml:space="preserve"> </t>
  </si>
  <si>
    <t>Projektant:</t>
  </si>
  <si>
    <t>Pavel Hnilička Architects+Planners, s. r. o.</t>
  </si>
  <si>
    <t>True</t>
  </si>
  <si>
    <t>Zpracovatel:</t>
  </si>
  <si>
    <t>QSB,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</si>
  <si>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</si>
  <si>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</si>
  <si>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</si>
  <si>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</si>
  <si>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</si>
  <si>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</si>
  <si>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</si>
  <si>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</si>
  <si>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</si>
  <si>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</si>
  <si>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</si>
  <si>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</si>
  <si>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</si>
  <si>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</si>
  <si>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</si>
  <si>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</si>
  <si>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</si>
  <si>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</si>
  <si>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</si>
  <si>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</si>
  <si>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</si>
  <si>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</si>
  <si>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</si>
  <si>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</si>
  <si>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</si>
  <si>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</si>
  <si>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</si>
  <si>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</si>
  <si>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</si>
  <si>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</si>
  <si>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</si>
  <si>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</si>
  <si>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</si>
  <si>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</si>
  <si>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</si>
  <si>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</si>
  <si>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</si>
  <si>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</si>
  <si>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</si>
  <si>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</si>
  <si>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</si>
  <si>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</si>
  <si>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</si>
  <si>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</si>
  <si>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</si>
  <si>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</si>
  <si>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</si>
  <si>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Ostatní a vedlejší rozpočtové náklady</t>
  </si>
  <si>
    <t>STA</t>
  </si>
  <si>
    <t>1</t>
  </si>
  <si>
    <t>{4060837a-9d14-44a9-81dd-da0795d4275f}</t>
  </si>
  <si>
    <t>2</t>
  </si>
  <si>
    <t>02</t>
  </si>
  <si>
    <t>Architektonicko-stavební část</t>
  </si>
  <si>
    <t>{bcf4ba71-a1a2-40a7-9d6f-950bb97a999e}</t>
  </si>
  <si>
    <t>03</t>
  </si>
  <si>
    <t>ZTI a přípojky</t>
  </si>
  <si>
    <t>{ac0cdce6-fe5c-4a8d-af9c-636cf24b6c73}</t>
  </si>
  <si>
    <t>04</t>
  </si>
  <si>
    <t>Vzduchotechnika a ústřední topení</t>
  </si>
  <si>
    <t>{63aae95a-f5e9-4bca-93ce-b3453f50e822}</t>
  </si>
  <si>
    <t>05</t>
  </si>
  <si>
    <t>Elektroinstalace silnoproud</t>
  </si>
  <si>
    <t>{235680fe-bd7f-45bf-9e57-5f7187dbd5e3}</t>
  </si>
  <si>
    <t>06</t>
  </si>
  <si>
    <t>Elektroinstalace slaboproud</t>
  </si>
  <si>
    <t>{6c53ed9f-e926-4f2c-9a53-cd78e10232de}</t>
  </si>
  <si>
    <t>07</t>
  </si>
  <si>
    <t>Krajinářské práce</t>
  </si>
  <si>
    <t>{987675ae-ccf2-41da-9108-3b29793b435b}</t>
  </si>
  <si>
    <t>KRYCÍ LIST SOUPISU PRACÍ</t>
  </si>
  <si>
    <t>Objekt:</t>
  </si>
  <si>
    <t>01 - Ostatní a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</si>
  <si>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</si>
  <si>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</si>
  <si>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</si>
  <si>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</si>
  <si>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</si>
  <si>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</si>
  <si>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</si>
  <si>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</si>
  <si>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</si>
  <si>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VRN6 - Územní vlivy</t>
  </si>
  <si>
    <t>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</si>
  <si>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</si>
  <si>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</si>
  <si>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</si>
  <si>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</si>
  <si>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</si>
  <si>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</si>
  <si>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</si>
  <si>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</si>
  <si>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</si>
  <si>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</si>
  <si>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</si>
  <si>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</si>
  <si>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</si>
  <si>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VRN1</t>
  </si>
  <si>
    <t>Průzkumné, geodetické a projektové práce</t>
  </si>
  <si>
    <t>5</t>
  </si>
  <si>
    <t>ROZPOCET</t>
  </si>
  <si>
    <t>K</t>
  </si>
  <si>
    <t>012203000X.A</t>
  </si>
  <si>
    <t>Geodetické práce při provádění stavby</t>
  </si>
  <si>
    <t>soub.</t>
  </si>
  <si>
    <t>4</t>
  </si>
  <si>
    <t>P</t>
  </si>
  <si>
    <t>Poznámka k položce:
Poznámka k položce: #39;amp;quot;Poznámka k položce: Práce potřebné dodavatelem pro realizaci díla, před zahájením prací, během realizace a vč. konečného zaměření dokončeného stavu a vypracování geometrického plánu.#39;amp;quot;</t>
  </si>
  <si>
    <t>013244000X.A</t>
  </si>
  <si>
    <t>Dokumentace výrobní a dílenská, technologické postupy</t>
  </si>
  <si>
    <t>Poznámka k položce:
Poznámka k položce: #39;amp;quot;Poznámka k položce: Veškerá dokumentace potřebná pro realizaci, pro objednávky materiálů, schvalovací procesy vzorkování apod.#39;amp;quot;</t>
  </si>
  <si>
    <t>3</t>
  </si>
  <si>
    <t>013254000.A</t>
  </si>
  <si>
    <t>Dokumentace skutečného provedení stavby</t>
  </si>
  <si>
    <t>kpl.</t>
  </si>
  <si>
    <t>6</t>
  </si>
  <si>
    <t>Poznámka k položce:
Poznámka k položce: #39;amp;quot;Poznámka k položce: 1. pro potřeby kolaudace 2. pro potřeby investora (provoz budovy)#39;amp;quot;</t>
  </si>
  <si>
    <t>013R1.A</t>
  </si>
  <si>
    <t>Pasportizace stávajícího objektu a okolních objektů před zahájením stavebních prací</t>
  </si>
  <si>
    <t>8</t>
  </si>
  <si>
    <t>013R2.A</t>
  </si>
  <si>
    <t>Sledování stavu během realizace, pravidelná fotodokumentace objektů a sousedních objektů (např. komunikací)</t>
  </si>
  <si>
    <t>10</t>
  </si>
  <si>
    <t>VRN2</t>
  </si>
  <si>
    <t>Příprava staveniště</t>
  </si>
  <si>
    <t>R02400.A</t>
  </si>
  <si>
    <t>Vytyčení stavby a sítí včetně zaměření skutečného stavu IS</t>
  </si>
  <si>
    <t>12</t>
  </si>
  <si>
    <t>VRN3</t>
  </si>
  <si>
    <t>Zařízení staveniště</t>
  </si>
  <si>
    <t>7</t>
  </si>
  <si>
    <t>030001000.A</t>
  </si>
  <si>
    <t>14</t>
  </si>
  <si>
    <t>Poznámka k položce:
Poznámka k položce: #39;amp;quot;Poznámka k položce: Zařízení staveniště vč. oplocení v souladu s požadavky plánu ZOV - zřízení, údržba a odstranění. Odstraňování odpadů, pravidelný úklid staveniště a nejbližšího okolí. Osvětlení. Zabezpečení a označení staveniště. Stavební technika a zdvihací mechanismy.#39;amp;quot;</t>
  </si>
  <si>
    <t>033002000.A</t>
  </si>
  <si>
    <t>Připojení staveniště na inženýrské sítě a spotřeba energií</t>
  </si>
  <si>
    <t>16</t>
  </si>
  <si>
    <t>VRN4</t>
  </si>
  <si>
    <t>Inženýrská činnost</t>
  </si>
  <si>
    <t>9</t>
  </si>
  <si>
    <t>043002000.A</t>
  </si>
  <si>
    <t>Zkoušky a ostatní měření</t>
  </si>
  <si>
    <t>18</t>
  </si>
  <si>
    <t>Poznámka k položce:
Poznámka k položce: #39;amp;quot;Poznámka k položce: Zajištění veškerých zkoušek, měření, revizí a potřebných kontrol vč. patřičných protokolů o zkouškách, revizních zpráv, kontrolních protokolů, protokolů měření atd. potřebných pro kolaudaci.#39;amp;quot;</t>
  </si>
  <si>
    <t>043002R2.A</t>
  </si>
  <si>
    <t>Náklady na zajištění BOZP na pracovišti</t>
  </si>
  <si>
    <t>20</t>
  </si>
  <si>
    <t>Poznámka k položce:
Poznámka k položce: #39;amp;quot;Poznámka k položce: Instalace bodů 14ks bodů + nulté měření+ náhrada bodu v případě poškození.#39;amp;quot;</t>
  </si>
  <si>
    <t>11</t>
  </si>
  <si>
    <t>043002R3.A</t>
  </si>
  <si>
    <t>Návrhy a projednání záborů a DIO</t>
  </si>
  <si>
    <t>22</t>
  </si>
  <si>
    <t>045002000.A</t>
  </si>
  <si>
    <t>Kompletační a koordinační činnost,</t>
  </si>
  <si>
    <t>24</t>
  </si>
  <si>
    <t>Poznámka k položce:
Poznámka k položce: #39;amp;quot;Poznámka k položce: Zajištění součinnosti a všech potřebných dokladů při uvádění do provozu a kolaudaci.#39;amp;quot;</t>
  </si>
  <si>
    <t>VRN6</t>
  </si>
  <si>
    <t>Územní vlivy</t>
  </si>
  <si>
    <t>13</t>
  </si>
  <si>
    <t>060001000.A</t>
  </si>
  <si>
    <t>Územní vlivy, realizace záborů, DIO, DIR</t>
  </si>
  <si>
    <t>Kč</t>
  </si>
  <si>
    <t>26</t>
  </si>
  <si>
    <t>VRN7</t>
  </si>
  <si>
    <t>Provozní vlivy</t>
  </si>
  <si>
    <t>070001000.A</t>
  </si>
  <si>
    <t>28</t>
  </si>
  <si>
    <t>02 - Architektonicko-stavební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</si>
  <si>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</si>
  <si>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</si>
  <si>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</si>
  <si>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</si>
  <si>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</si>
  <si>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</si>
  <si>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</si>
  <si>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</si>
  <si>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</si>
  <si>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</si>
  <si>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</si>
  <si>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</si>
  <si>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</si>
  <si>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</si>
  <si>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</si>
  <si>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</si>
  <si>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</si>
  <si>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</si>
  <si>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Ostatní výrobky</t>
  </si>
  <si>
    <t xml:space="preserve">    773 - Podlahy z litého teraca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</si>
  <si>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</si>
  <si>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</si>
  <si>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</si>
  <si>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</si>
  <si>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</si>
  <si>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Zemní práce</t>
  </si>
  <si>
    <t>131251205</t>
  </si>
  <si>
    <t>Hloubení jam zapažených v hornině třídy těžitelnosti I skupiny 3 objem do 1000 m3 strojně</t>
  </si>
  <si>
    <t>m3</t>
  </si>
  <si>
    <t>VV</t>
  </si>
  <si>
    <t xml:space="preserve">Výkop objektu </t>
  </si>
  <si>
    <t>20,3*10,4*3,5</t>
  </si>
  <si>
    <t>Součet</t>
  </si>
  <si>
    <t>132251103</t>
  </si>
  <si>
    <t>Hloubení rýh nezapažených š do 800 mm v hornině třídy těžitelnosti I skupiny 3 objem do 100 m3 strojně</t>
  </si>
  <si>
    <t>rýha pro opěrnou stěnu</t>
  </si>
  <si>
    <t>(47,9+1,75)*0,6*1,8</t>
  </si>
  <si>
    <t>224511112</t>
  </si>
  <si>
    <t>Vrty maloprofilové D přes 195 do 245 mm úklon do 45° hl 0 až 25 m hornina I a II</t>
  </si>
  <si>
    <t>m</t>
  </si>
  <si>
    <t>12*5</t>
  </si>
  <si>
    <t>151711111</t>
  </si>
  <si>
    <t>Osazení zápor ocelových dl do 8 m</t>
  </si>
  <si>
    <t>M</t>
  </si>
  <si>
    <t>13010982</t>
  </si>
  <si>
    <t>ocel profilová jakost S235JR (11 375) průřez HEB 220</t>
  </si>
  <si>
    <t>t</t>
  </si>
  <si>
    <t>60*0,0715 "Přepočtené koeficientem množství</t>
  </si>
  <si>
    <t>151711131</t>
  </si>
  <si>
    <t>Vytažení zápor ocelových dl do 8 m</t>
  </si>
  <si>
    <t>151712111</t>
  </si>
  <si>
    <t>Převázka ocelová zdvojená pro kotvení záporového pažení</t>
  </si>
  <si>
    <t>151712121</t>
  </si>
  <si>
    <t>Odstranění ocelové převázky zdvojené pro kotvení záporového pažení</t>
  </si>
  <si>
    <t>151713111</t>
  </si>
  <si>
    <t>Zřízení vrchního kotvení zápor při délce zápory do 8 m</t>
  </si>
  <si>
    <t>kus</t>
  </si>
  <si>
    <t>151713112</t>
  </si>
  <si>
    <t>Odstranění vrchního kotvení zápor při délce zápory do 8 m</t>
  </si>
  <si>
    <t>151721111</t>
  </si>
  <si>
    <t>Zřízení pažení do ocelových zápor hl výkopu do 4 m s jeho následným odstraněním</t>
  </si>
  <si>
    <t>m2</t>
  </si>
  <si>
    <t>24*4</t>
  </si>
  <si>
    <t>162251102</t>
  </si>
  <si>
    <t>Vodorovné přemístění přes 20 do 50 m výkopku/sypaniny z horniny třídy těžitelnosti I skupiny 1 až 3</t>
  </si>
  <si>
    <t>"výkop na meziskládku" 738,92+53,622+60*0,15*0,15*3,14</t>
  </si>
  <si>
    <t>"přesun pro zpětný zásyp" 386,295</t>
  </si>
  <si>
    <t>167151111</t>
  </si>
  <si>
    <t>Nakládání výkopku z hornin třídy těžitelnosti I skupiny 1 až 3 přes 100 m3</t>
  </si>
  <si>
    <t>"výkopy" 796,781</t>
  </si>
  <si>
    <t>"zásyp" -386,295</t>
  </si>
  <si>
    <t>162351104</t>
  </si>
  <si>
    <t>Vodorovné přemístění přes 500 do 1000 m výkopku/sypaniny z horniny třídy těžitelnosti I skupiny 1 až 3</t>
  </si>
  <si>
    <t>174151101</t>
  </si>
  <si>
    <t>Zásyp jam, šachet rýh nebo kolem objektů sypaninou se zhutněním</t>
  </si>
  <si>
    <t>30</t>
  </si>
  <si>
    <t xml:space="preserve">Zpětný zásyp </t>
  </si>
  <si>
    <t>20,3*10,4*3,5-15,5*6,5*3,5</t>
  </si>
  <si>
    <t>162751119</t>
  </si>
  <si>
    <t>Příplatek k vodorovnému přemístění výkopku/sypaniny z horniny třídy těžitelnosti I skupiny 1 až 3 ZKD 1000 m přes 10000 m</t>
  </si>
  <si>
    <t>32</t>
  </si>
  <si>
    <t>410,486*19 "Přepočtené koeficientem množství</t>
  </si>
  <si>
    <t>17</t>
  </si>
  <si>
    <t>171201231</t>
  </si>
  <si>
    <t>Poplatek za uložení zeminy a kamení na recyklační skládce (skládkovné) kód odpadu 17 05 04</t>
  </si>
  <si>
    <t>34</t>
  </si>
  <si>
    <t>410,486*1,65 "Přepočtené koeficientem množství</t>
  </si>
  <si>
    <t>181951112</t>
  </si>
  <si>
    <t>Úprava pláně v hornině třídy těžitelnosti I skupiny 1 až 3 se zhutněním strojně</t>
  </si>
  <si>
    <t>36</t>
  </si>
  <si>
    <t>Exteriér EX01</t>
  </si>
  <si>
    <t>209,52</t>
  </si>
  <si>
    <t>Exteriér EX02</t>
  </si>
  <si>
    <t>35,02</t>
  </si>
  <si>
    <t>Exteriér EX03</t>
  </si>
  <si>
    <t>89,92</t>
  </si>
  <si>
    <t>Podlaha F03, F04</t>
  </si>
  <si>
    <t>6,4*6,21</t>
  </si>
  <si>
    <t>Podlaha F01</t>
  </si>
  <si>
    <t>15,3*6,2</t>
  </si>
  <si>
    <t>Zakládání</t>
  </si>
  <si>
    <t>19</t>
  </si>
  <si>
    <t>271542211</t>
  </si>
  <si>
    <t>Podsyp pod základové konstrukce se zhutněním z netříděné štěrkodrtě</t>
  </si>
  <si>
    <t>38</t>
  </si>
  <si>
    <t>Základová deska</t>
  </si>
  <si>
    <t>21,6*6,23*0,15</t>
  </si>
  <si>
    <t>273313611</t>
  </si>
  <si>
    <t>Základové desky z betonu tř. C 16/20</t>
  </si>
  <si>
    <t>40</t>
  </si>
  <si>
    <t>Nepodsklepená část - podkladní beton (prostý)</t>
  </si>
  <si>
    <t>6,3*6,3*0,06</t>
  </si>
  <si>
    <t>273322611</t>
  </si>
  <si>
    <t>Základové desky ze ŽB se zvýšenými nároky na prostředí tř. C 30/37</t>
  </si>
  <si>
    <t>42</t>
  </si>
  <si>
    <t>Schodiště</t>
  </si>
  <si>
    <t>(2,03*6,1*2+0,5)*0,15</t>
  </si>
  <si>
    <t>15,3*6,23*0,25</t>
  </si>
  <si>
    <t>6,3*6,5*0,14</t>
  </si>
  <si>
    <t>273351121</t>
  </si>
  <si>
    <t>Zřízení bednění základových desek</t>
  </si>
  <si>
    <t>44</t>
  </si>
  <si>
    <t>(15,3+6,23+6,5)*2*0,25</t>
  </si>
  <si>
    <t>(2,03+6,17+4,6+2,3)*2*0,15</t>
  </si>
  <si>
    <t>23</t>
  </si>
  <si>
    <t>273351122</t>
  </si>
  <si>
    <t>Odstranění bednění základových desek</t>
  </si>
  <si>
    <t>46</t>
  </si>
  <si>
    <t>273361821</t>
  </si>
  <si>
    <t>Výztuž základových desek betonářskou ocelí 10 505 (R)</t>
  </si>
  <si>
    <t>48</t>
  </si>
  <si>
    <t>15,3*6,23*0,25*0,1</t>
  </si>
  <si>
    <t>(2,03*6,1*2+0,5)*0,15*0,14</t>
  </si>
  <si>
    <t>25</t>
  </si>
  <si>
    <t>274313711</t>
  </si>
  <si>
    <t>Základové pásy z betonu tř. C 20/25</t>
  </si>
  <si>
    <t>50</t>
  </si>
  <si>
    <t>Základové pasy objektu - prostý beton XC2</t>
  </si>
  <si>
    <t>(15,3*2+6,2+0,8+0,8+5,337)*0,5*0,3+6,2*0,646*0,3</t>
  </si>
  <si>
    <t>Základové pasy - prostý beton XC2</t>
  </si>
  <si>
    <t>0,5*0,605*8,12+0,525*0,605*8,298</t>
  </si>
  <si>
    <t>0,4*1,1*(0,18+4,559+0,778)*2</t>
  </si>
  <si>
    <t>0,4*0,6*(1,05*2+6,117*2+2,466+2*1,409)</t>
  </si>
  <si>
    <t>Pasy stupňovité</t>
  </si>
  <si>
    <t>2*0,5*(2,7*0,6+0,75*0,85+0,75*1,36+0,75*1,86+0,85*2,36)</t>
  </si>
  <si>
    <t>274351121</t>
  </si>
  <si>
    <t>Zřízení bednění základových pasů rovného</t>
  </si>
  <si>
    <t>52</t>
  </si>
  <si>
    <t>(15,3*2+6,2+0,8+0,8+5,337)*0,3*2+6,2*0,3*2</t>
  </si>
  <si>
    <t>2*0,605*8,12+2*0,605*8,298</t>
  </si>
  <si>
    <t>2*1,1*(0,18+4,559+0,778)*2</t>
  </si>
  <si>
    <t>2*0,6*(1,05*2+6,117*2+2,466+2*1,409)</t>
  </si>
  <si>
    <t>Stupňovité pasy</t>
  </si>
  <si>
    <t>4*(2,7*0,6+0,75*0,85+0,75*1,36+0,75*1,86+0,85*2,36)</t>
  </si>
  <si>
    <t>27</t>
  </si>
  <si>
    <t>274351122</t>
  </si>
  <si>
    <t>Odstranění bednění základových pasů rovného</t>
  </si>
  <si>
    <t>54</t>
  </si>
  <si>
    <t>279113134</t>
  </si>
  <si>
    <t>Základová zeď tl přes 250 do 300 mm z tvárnic ztraceného bednění včetně výplně z betonu tř. C 16/20</t>
  </si>
  <si>
    <t>56</t>
  </si>
  <si>
    <t>Základové pasy - dřík</t>
  </si>
  <si>
    <t>2*6,3*0,75+5,4*0,75</t>
  </si>
  <si>
    <t>2*8,298*0,75</t>
  </si>
  <si>
    <t>29</t>
  </si>
  <si>
    <t>279361821</t>
  </si>
  <si>
    <t>Výztuž základových zdí nosných betonářskou ocelí 10 505</t>
  </si>
  <si>
    <t>58</t>
  </si>
  <si>
    <t>Svislé a kompletní konstrukce</t>
  </si>
  <si>
    <t>327323128</t>
  </si>
  <si>
    <t>Opěrné zdi a valy ze ŽB tř. C 30/37</t>
  </si>
  <si>
    <t>60</t>
  </si>
  <si>
    <t xml:space="preserve">Opěrné zdi a valy </t>
  </si>
  <si>
    <t>základ</t>
  </si>
  <si>
    <t>(6*6+2,979+1,855+9)*0,5*0,4</t>
  </si>
  <si>
    <t>vlastní zeď</t>
  </si>
  <si>
    <t>(6*6+2,979+1,855+9)*0,2*1,4</t>
  </si>
  <si>
    <t>Mezisoučet</t>
  </si>
  <si>
    <t>Stěna pod venkovním schodištěm</t>
  </si>
  <si>
    <t>2*(4,56*1,2+2,03*0,6+2,19*0,6)*0,2</t>
  </si>
  <si>
    <t>31</t>
  </si>
  <si>
    <t>327351211</t>
  </si>
  <si>
    <t>Bednění opěrných zdí a valů svislých i skloněných zřízení</t>
  </si>
  <si>
    <t>62</t>
  </si>
  <si>
    <t>(6*6+2,979+1,855+9)*2*0,4</t>
  </si>
  <si>
    <t>2*0,5*0,4</t>
  </si>
  <si>
    <t>(6*6+2,979+1,855+9)*2*1,4</t>
  </si>
  <si>
    <t>2*0,2*1,4</t>
  </si>
  <si>
    <t>4*(4,56*1,2+2,03*0,6+2,19*0,6)</t>
  </si>
  <si>
    <t>327351221</t>
  </si>
  <si>
    <t>Bednění opěrných zdí a valů svislých i skloněných odstranění</t>
  </si>
  <si>
    <t>64</t>
  </si>
  <si>
    <t>33</t>
  </si>
  <si>
    <t>327361006</t>
  </si>
  <si>
    <t>Výztuž opěrných zdí a valů D 12 mm z betonářské oceli 10 505</t>
  </si>
  <si>
    <t>66</t>
  </si>
  <si>
    <t>27,123*0,16</t>
  </si>
  <si>
    <t>3273RR</t>
  </si>
  <si>
    <t>Příplatek za pohledový beton</t>
  </si>
  <si>
    <t>68</t>
  </si>
  <si>
    <t>Opěrná zeď - pohledová strana směrem k objektu</t>
  </si>
  <si>
    <t>(6*6+2,979+1,855+9)*1,4</t>
  </si>
  <si>
    <t>35</t>
  </si>
  <si>
    <t>95290111R</t>
  </si>
  <si>
    <t>Dilatace a smykové trny</t>
  </si>
  <si>
    <t>70</t>
  </si>
  <si>
    <t>Výkres konstrukční část D.1.2.B.2</t>
  </si>
  <si>
    <t>Délka dilatačních spár (vč. 3 ks smyskových trnů v každé spáře)</t>
  </si>
  <si>
    <t>7*1,8</t>
  </si>
  <si>
    <t>2,5</t>
  </si>
  <si>
    <t>341321510</t>
  </si>
  <si>
    <t>Stěny nosné ze ŽB tř. C 20/25</t>
  </si>
  <si>
    <t>72</t>
  </si>
  <si>
    <t>Obvodová stěna</t>
  </si>
  <si>
    <t>(6,2+6,2+15,3+15,3)*2,8*0,2</t>
  </si>
  <si>
    <t>Vnitřní stěna</t>
  </si>
  <si>
    <t>(5,1+1,25)*0,2*2,8</t>
  </si>
  <si>
    <t>37</t>
  </si>
  <si>
    <t>341351111</t>
  </si>
  <si>
    <t>Zřízení oboustranného bednění nosných stěn</t>
  </si>
  <si>
    <t>74</t>
  </si>
  <si>
    <t>2,8*(6,2+6,2+15,3+15,3+5,1*1,25)*2</t>
  </si>
  <si>
    <t>341351112</t>
  </si>
  <si>
    <t>Odstranění oboustranného bednění nosných stěn</t>
  </si>
  <si>
    <t>76</t>
  </si>
  <si>
    <t>39</t>
  </si>
  <si>
    <t>341361821</t>
  </si>
  <si>
    <t>Výztuž stěn betonářskou ocelí 10 505</t>
  </si>
  <si>
    <t>78</t>
  </si>
  <si>
    <t>2,8*(6,2+6,2+15,3+15,3)*0,2*0,14</t>
  </si>
  <si>
    <t>Vodorovné konstrukce</t>
  </si>
  <si>
    <t>411321515</t>
  </si>
  <si>
    <t>Stropy deskové ze ŽB tř. C 20/25</t>
  </si>
  <si>
    <t>80</t>
  </si>
  <si>
    <t>1PP</t>
  </si>
  <si>
    <t>(15,3*6,2-4,1*1,25)*0,22</t>
  </si>
  <si>
    <t>41</t>
  </si>
  <si>
    <t>411351011</t>
  </si>
  <si>
    <t>Zřízení bednění stropů deskových tl přes 5 do 25 cm bez podpěrné kce</t>
  </si>
  <si>
    <t>82</t>
  </si>
  <si>
    <t>15,3*6,2-4,1*1,25</t>
  </si>
  <si>
    <t>411351012</t>
  </si>
  <si>
    <t>Odstranění bednění stropů deskových tl přes 5 do 25 cm bez podpěrné kce</t>
  </si>
  <si>
    <t>84</t>
  </si>
  <si>
    <t>43</t>
  </si>
  <si>
    <t>411354313</t>
  </si>
  <si>
    <t>Zřízení podpěrné konstrukce stropů výšky do 4 m tl přes 15 do 25 cm</t>
  </si>
  <si>
    <t>86</t>
  </si>
  <si>
    <t>411354314</t>
  </si>
  <si>
    <t>Odstranění podpěrné konstrukce stropů výšky do 4 m tl přes 15 do 25 cm</t>
  </si>
  <si>
    <t>88</t>
  </si>
  <si>
    <t>45</t>
  </si>
  <si>
    <t>411361821</t>
  </si>
  <si>
    <t>Výztuž stropů betonářskou ocelí 10 505</t>
  </si>
  <si>
    <t>90</t>
  </si>
  <si>
    <t>(15,3*6,2-4,1*1,25)*0,22*0,14</t>
  </si>
  <si>
    <t>430321515</t>
  </si>
  <si>
    <t>Schodišťová konstrukce a rampa ze ŽB tř. C 20/25</t>
  </si>
  <si>
    <t>92</t>
  </si>
  <si>
    <t>5,2*1,4*0,28</t>
  </si>
  <si>
    <t>47</t>
  </si>
  <si>
    <t>430321616</t>
  </si>
  <si>
    <t>Schodišťová konstrukce a rampa ze ŽB tř. C 30/37</t>
  </si>
  <si>
    <t>94</t>
  </si>
  <si>
    <t>Venkovní schodiště</t>
  </si>
  <si>
    <t>2*2,6*5,4*0,28</t>
  </si>
  <si>
    <t>430361821</t>
  </si>
  <si>
    <t>Výztuž schodišťové konstrukce a rampy betonářskou ocelí 10 505</t>
  </si>
  <si>
    <t>96</t>
  </si>
  <si>
    <t>(2,038+7,862)*0,14</t>
  </si>
  <si>
    <t>49</t>
  </si>
  <si>
    <t>431351121</t>
  </si>
  <si>
    <t>Zřízení bednění podest schodišť a ramp přímočarých v do 4 m</t>
  </si>
  <si>
    <t>98</t>
  </si>
  <si>
    <t>5,2*1,4</t>
  </si>
  <si>
    <t>2*5,4*2,6</t>
  </si>
  <si>
    <t>431351122</t>
  </si>
  <si>
    <t>Odstranění bednění podest schodišť a ramp přímočarých v do 4 m</t>
  </si>
  <si>
    <t>100</t>
  </si>
  <si>
    <t>51</t>
  </si>
  <si>
    <t>434351141</t>
  </si>
  <si>
    <t>Zřízení bednění stupňů přímočarých schodišť</t>
  </si>
  <si>
    <t>102</t>
  </si>
  <si>
    <t>16*1*0,18+2*5,36*0,16*8</t>
  </si>
  <si>
    <t>434351142</t>
  </si>
  <si>
    <t>Odstranění bednění stupňů přímočarých schodišť</t>
  </si>
  <si>
    <t>104</t>
  </si>
  <si>
    <t>Komunikace pozemní</t>
  </si>
  <si>
    <t>53</t>
  </si>
  <si>
    <t>564231111</t>
  </si>
  <si>
    <t>Podklad nebo podsyp ze štěrkopísku ŠP tl 100 mm</t>
  </si>
  <si>
    <t>106</t>
  </si>
  <si>
    <t>Poznámka k položce:
Poznámka k položce: Frakce 0/8 mm</t>
  </si>
  <si>
    <t>56472211R</t>
  </si>
  <si>
    <t>Podklad z drceného kameniva válcovaného (frakce 0/4 mm)  tl 20 mm</t>
  </si>
  <si>
    <t>108</t>
  </si>
  <si>
    <t>55</t>
  </si>
  <si>
    <t>56473001R</t>
  </si>
  <si>
    <t>Podklad z kameniva drceného vel. 4-8 mm tl 50 mm</t>
  </si>
  <si>
    <t>110</t>
  </si>
  <si>
    <t>564730011</t>
  </si>
  <si>
    <t>Podklad z kameniva hrubého drceného vel. 8-16 mm tl 100 mm</t>
  </si>
  <si>
    <t>112</t>
  </si>
  <si>
    <t>57</t>
  </si>
  <si>
    <t>564730111</t>
  </si>
  <si>
    <t>Podklad z kameniva hrubého drceného vel. 16-32 mm tl 100 mm</t>
  </si>
  <si>
    <t>114</t>
  </si>
  <si>
    <t>564750011</t>
  </si>
  <si>
    <t>Podklad z kameniva hrubého drceného vel. 8-16 mm tl 150 mm</t>
  </si>
  <si>
    <t>116</t>
  </si>
  <si>
    <t>59</t>
  </si>
  <si>
    <t>564750111</t>
  </si>
  <si>
    <t>Podklad z kameniva hrubého drceného vel. 16-32 mm tl 150 mm</t>
  </si>
  <si>
    <t>118</t>
  </si>
  <si>
    <t>Podlaha F03 a F04</t>
  </si>
  <si>
    <t>564761111</t>
  </si>
  <si>
    <t>Podklad z kameniva hrubého drceného vel. 32-63 mm tl 200 mm</t>
  </si>
  <si>
    <t>120</t>
  </si>
  <si>
    <t>61</t>
  </si>
  <si>
    <t>564851111</t>
  </si>
  <si>
    <t>Podklad ze štěrkodrtě ŠD tl 150 mm</t>
  </si>
  <si>
    <t>122</t>
  </si>
  <si>
    <t>Poznámka k položce:
Poznámka k položce: Frakce 4/32 mm</t>
  </si>
  <si>
    <t>Úpravy povrchů, podlahy a osazování výplní</t>
  </si>
  <si>
    <t>612142001</t>
  </si>
  <si>
    <t>Potažení vnitřních stěn sklovláknitým pletivem vtlačeným do tenkovrstvé hmoty</t>
  </si>
  <si>
    <t>124</t>
  </si>
  <si>
    <t>1.PP</t>
  </si>
  <si>
    <t>IW08</t>
  </si>
  <si>
    <t>S.05</t>
  </si>
  <si>
    <t>1,9*2,8-0,8*2,1</t>
  </si>
  <si>
    <t>63</t>
  </si>
  <si>
    <t>612311141</t>
  </si>
  <si>
    <t>Vápenná omítka štuková dvouvrstvá vnitřních stěn nanášená ručně</t>
  </si>
  <si>
    <t>126</t>
  </si>
  <si>
    <t>Skladba EW04</t>
  </si>
  <si>
    <t>2,65*(14,9+14,9+5,9+5,9+2*5,1+2*1,25)</t>
  </si>
  <si>
    <t>612321131</t>
  </si>
  <si>
    <t>Potažení vnitřních stěn vápenocementovým štukem tloušťky do 3 mm</t>
  </si>
  <si>
    <t>128</t>
  </si>
  <si>
    <t>65</t>
  </si>
  <si>
    <t>622142001</t>
  </si>
  <si>
    <t>Potažení vnějších stěn sklovláknitým pletivem vtlačeným do tenkovrstvé hmoty</t>
  </si>
  <si>
    <t>130</t>
  </si>
  <si>
    <t>Zateplení západní stěny Trafostanice EW06</t>
  </si>
  <si>
    <t>1,5*3,5</t>
  </si>
  <si>
    <t>622211031</t>
  </si>
  <si>
    <t>Montáž kontaktního zateplení vnějších stěn lepením a mechanickým kotvením polystyrénových desek  do betonu a zdiva tl přes 120 do 160 mm</t>
  </si>
  <si>
    <t>132</t>
  </si>
  <si>
    <t>67</t>
  </si>
  <si>
    <t>28375952</t>
  </si>
  <si>
    <t>deska EPS 70 fasádní λ=0,039 tl 160mm</t>
  </si>
  <si>
    <t>134</t>
  </si>
  <si>
    <t>5,25*1,05 "Přepočtené koeficientem množství</t>
  </si>
  <si>
    <t>62227401R</t>
  </si>
  <si>
    <t>D+M přímých závěsů pro fasádu trafostanice</t>
  </si>
  <si>
    <t>136</t>
  </si>
  <si>
    <t>dřevěná fasáda východní- EW05</t>
  </si>
  <si>
    <t>15,3</t>
  </si>
  <si>
    <t>dřevěná fasáda jižní- EW01, EW03, EW05</t>
  </si>
  <si>
    <t>29,8</t>
  </si>
  <si>
    <t>dřevěná fasáda severní- EW01, EW05</t>
  </si>
  <si>
    <t>29,5</t>
  </si>
  <si>
    <t>Obvodová stěna trafostanice pohledu západního EW05</t>
  </si>
  <si>
    <t>3,9*3,5</t>
  </si>
  <si>
    <t>69</t>
  </si>
  <si>
    <t>622531022</t>
  </si>
  <si>
    <t>Tenkovrstvá silikonová zrnitá omítka zrnitost 2,0 mm vnějších stěn</t>
  </si>
  <si>
    <t>138</t>
  </si>
  <si>
    <t>629995201</t>
  </si>
  <si>
    <t>Očištění vnějších ploch otryskáním sušeným křemičitým pískem</t>
  </si>
  <si>
    <t>140</t>
  </si>
  <si>
    <t>Podlaha F04</t>
  </si>
  <si>
    <t>Vnější schodiště</t>
  </si>
  <si>
    <t>15,25*2,1</t>
  </si>
  <si>
    <t>71</t>
  </si>
  <si>
    <t>631311113</t>
  </si>
  <si>
    <t>Mazanina tl přes 50 do 80 mm z betonu prostého bez zvýšených nároků na prostředí tř. C 12/15</t>
  </si>
  <si>
    <t>142</t>
  </si>
  <si>
    <t>6,4*6,21*0,06</t>
  </si>
  <si>
    <t>15,3*6,2*0,06</t>
  </si>
  <si>
    <t>631311123</t>
  </si>
  <si>
    <t>Mazanina tl přes 80 do 120 mm z betonu prostého bez zvýšených nároků na prostředí tř. C 12/15</t>
  </si>
  <si>
    <t>144</t>
  </si>
  <si>
    <t>Podkladní beton</t>
  </si>
  <si>
    <t>15,3*6,23*0,1</t>
  </si>
  <si>
    <t>73</t>
  </si>
  <si>
    <t>631311125</t>
  </si>
  <si>
    <t>Mazanina tl přes 80 do 120 mm z betonu prostého bez zvýšených nároků na prostředí tř. C 20/25</t>
  </si>
  <si>
    <t>146</t>
  </si>
  <si>
    <t>209,52*0,1</t>
  </si>
  <si>
    <t>632451234.TBM</t>
  </si>
  <si>
    <t>Potěr cementový samonivelační litý CEMFLOW CF 25 tl přes 45 do 50 mm</t>
  </si>
  <si>
    <t>148</t>
  </si>
  <si>
    <t>Podlaha F02</t>
  </si>
  <si>
    <t>14,9*6,2</t>
  </si>
  <si>
    <t>75</t>
  </si>
  <si>
    <t>631361821</t>
  </si>
  <si>
    <t>Výztuž mazanin betonářskou ocelí 10 505</t>
  </si>
  <si>
    <t>150</t>
  </si>
  <si>
    <t>209,52*0,0081*1,15</t>
  </si>
  <si>
    <t>6,4*6,21*0,005*1,15</t>
  </si>
  <si>
    <t>15,3*6,2*0,005*1,15</t>
  </si>
  <si>
    <t>14,9*6,2*0,005*1,15</t>
  </si>
  <si>
    <t>632451292</t>
  </si>
  <si>
    <t>Příplatek k cementovému samonivelačnímu litému potěru C25 ZKD 5 mm tl přes 50 mm</t>
  </si>
  <si>
    <t>152</t>
  </si>
  <si>
    <t xml:space="preserve">Podlaha F03 </t>
  </si>
  <si>
    <t>6,4*6,21*3</t>
  </si>
  <si>
    <t>15,3*6,2*3</t>
  </si>
  <si>
    <t>77</t>
  </si>
  <si>
    <t>63621111R</t>
  </si>
  <si>
    <t>Zatravňovací dlažba včetně substrátu a travního semene tl. 100 mm</t>
  </si>
  <si>
    <t>154</t>
  </si>
  <si>
    <t>Ostatní konstrukce a práce, bourání</t>
  </si>
  <si>
    <t>941111111</t>
  </si>
  <si>
    <t>Montáž lešení řadového trubkového lehkého s podlahami zatížení do 200 kg/m2 š od 0,6 do 0,9 m v do 10 m</t>
  </si>
  <si>
    <t>156</t>
  </si>
  <si>
    <t>(30,7+30,7+7,3+7,3)*3,9</t>
  </si>
  <si>
    <t>79</t>
  </si>
  <si>
    <t>941111211</t>
  </si>
  <si>
    <t>Příplatek k lešení řadovému trubkovému lehkému s podlahami š 0,9 m v 10 m za první a ZKD den použití</t>
  </si>
  <si>
    <t>158</t>
  </si>
  <si>
    <t>296,4*20 "Přepočtené koeficientem množství</t>
  </si>
  <si>
    <t>941111811</t>
  </si>
  <si>
    <t>Demontáž lešení řadového trubkového lehkého s podlahami zatížení do 200 kg/m2 š přes 0,6 do 0,9 m v do 10 m</t>
  </si>
  <si>
    <t>160</t>
  </si>
  <si>
    <t>81</t>
  </si>
  <si>
    <t>949101111</t>
  </si>
  <si>
    <t>Lešení pomocné pro objekty pozemních staveb s lešeňovou podlahou v do 1,9 m zatížení do 150 kg/m2</t>
  </si>
  <si>
    <t>162</t>
  </si>
  <si>
    <t>75,7</t>
  </si>
  <si>
    <t>1NP</t>
  </si>
  <si>
    <t>91,7</t>
  </si>
  <si>
    <t>952901111</t>
  </si>
  <si>
    <t>Vyčištění budov bytové a občanské výstavby při výšce podlaží do 4 m</t>
  </si>
  <si>
    <t>164</t>
  </si>
  <si>
    <t>83</t>
  </si>
  <si>
    <t>95373111R</t>
  </si>
  <si>
    <t>Sběrné potrubí stoupací KG DN150- odvětrání radonu</t>
  </si>
  <si>
    <t>166</t>
  </si>
  <si>
    <t xml:space="preserve">Celková délka </t>
  </si>
  <si>
    <t>9,5</t>
  </si>
  <si>
    <t>95373511R</t>
  </si>
  <si>
    <t>Horizontální sběrné potrubí KG DN 125- odvětrání radonu</t>
  </si>
  <si>
    <t>168</t>
  </si>
  <si>
    <t>39,5</t>
  </si>
  <si>
    <t>85</t>
  </si>
  <si>
    <t>95373518R</t>
  </si>
  <si>
    <t>170</t>
  </si>
  <si>
    <t>Celková délka</t>
  </si>
  <si>
    <t>16,5</t>
  </si>
  <si>
    <t>9537351LR</t>
  </si>
  <si>
    <t>D+M radiálního střešního ventilátoru</t>
  </si>
  <si>
    <t>ks</t>
  </si>
  <si>
    <t>172</t>
  </si>
  <si>
    <t>998</t>
  </si>
  <si>
    <t>Přesun hmot</t>
  </si>
  <si>
    <t>87</t>
  </si>
  <si>
    <t>998012021</t>
  </si>
  <si>
    <t>Přesun hmot pro budovy monolitické v do 6 m</t>
  </si>
  <si>
    <t>174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</si>
  <si>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</si>
  <si>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</si>
  <si>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</si>
  <si>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</si>
  <si>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</si>
  <si>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</si>
  <si>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176</t>
  </si>
  <si>
    <t>89</t>
  </si>
  <si>
    <t>11163150</t>
  </si>
  <si>
    <t>lak penetrační asfaltový</t>
  </si>
  <si>
    <t>178</t>
  </si>
  <si>
    <t>Poznámka k položce:
Poznámka k položce: Spotřeba 0,3-0,4kg/m2</t>
  </si>
  <si>
    <t>134,604*0,00033 "Přepočtené koeficientem množství</t>
  </si>
  <si>
    <t>711141559</t>
  </si>
  <si>
    <t>Provedení izolace proti zemní vlhkosti pásy přitavením vodorovné NAIP</t>
  </si>
  <si>
    <t>180</t>
  </si>
  <si>
    <t>6,4*6,21*2</t>
  </si>
  <si>
    <t>15,3*6,2*2</t>
  </si>
  <si>
    <t>91</t>
  </si>
  <si>
    <t>711142559</t>
  </si>
  <si>
    <t>Provedení izolace proti zemní vlhkosti pásy přitavením svislé NAIP</t>
  </si>
  <si>
    <t>182</t>
  </si>
  <si>
    <t>EW04</t>
  </si>
  <si>
    <t>Izolace na základové zdi</t>
  </si>
  <si>
    <t>3,55*(6,2+6,2+15,3+15,3)*2</t>
  </si>
  <si>
    <t>62853004</t>
  </si>
  <si>
    <t>pás asfaltový natavitelný modifikovaný SBS tl 4,0mm s vložkou ze skleněné tkaniny a spalitelnou PE fólií nebo jemnozrnným minerálním posypem na horním povrchu</t>
  </si>
  <si>
    <t>184</t>
  </si>
  <si>
    <t>439,904*1,221 "Přepočtené koeficientem množství</t>
  </si>
  <si>
    <t>93</t>
  </si>
  <si>
    <t>62855001</t>
  </si>
  <si>
    <t>pás asfaltový natavitelný modifikovaný SBS tl 4,0mm s vložkou z polyesterové rohože a spalitelnou PE fólií nebo jemnozrnným minerálním posypem na horním povrchu</t>
  </si>
  <si>
    <t>186</t>
  </si>
  <si>
    <t>134,604*1,221 "Přepočtené koeficientem množství</t>
  </si>
  <si>
    <t>711161273</t>
  </si>
  <si>
    <t>Provedení izolace proti zemní vlhkosti svislé z nopové fólie</t>
  </si>
  <si>
    <t>188</t>
  </si>
  <si>
    <t>Suteréní obvodové stěny</t>
  </si>
  <si>
    <t>3,55*(6,2+6,2+15,3+15,3)</t>
  </si>
  <si>
    <t>95</t>
  </si>
  <si>
    <t>69334152</t>
  </si>
  <si>
    <t>fólie profilovaná (nopová) perforovaná HDPE s hydroakumulační a drenážní funkcí do vegetačních střech s výškou nopů 20mm</t>
  </si>
  <si>
    <t>190</t>
  </si>
  <si>
    <t>711462103</t>
  </si>
  <si>
    <t>Provedení izolace proti tlakové vodě svislé fólií přilepenou v plné ploše</t>
  </si>
  <si>
    <t>192</t>
  </si>
  <si>
    <t>dřevěná fasáda východní- Ew01</t>
  </si>
  <si>
    <t>13,14</t>
  </si>
  <si>
    <t>dřevěná fasáda jižní- EW01, EW03</t>
  </si>
  <si>
    <t>49,08</t>
  </si>
  <si>
    <t>dřevěná fasáda severní- EW01</t>
  </si>
  <si>
    <t>69,32</t>
  </si>
  <si>
    <t>Obvodová stěna EW02- Novatop W101</t>
  </si>
  <si>
    <t>3,7*3,5</t>
  </si>
  <si>
    <t>97</t>
  </si>
  <si>
    <t>28322003</t>
  </si>
  <si>
    <t>fólie hydroizolační pro fasádu tl. 1,0mm- UV stabilní</t>
  </si>
  <si>
    <t>194</t>
  </si>
  <si>
    <t>144,49*1,221 "Přepočtené koeficientem množství</t>
  </si>
  <si>
    <t>711491272</t>
  </si>
  <si>
    <t>Provedení doplňků izolace proti vodě na ploše svislé z textilií vrstva ochranná</t>
  </si>
  <si>
    <t>196</t>
  </si>
  <si>
    <t>99</t>
  </si>
  <si>
    <t>69311060</t>
  </si>
  <si>
    <t>geotextilie netkaná separační, ochranná, filtrační, drenážní PP 200g/m2</t>
  </si>
  <si>
    <t>198</t>
  </si>
  <si>
    <t>152,65*1,05 "Přepočtené koeficientem množství</t>
  </si>
  <si>
    <t>998711201</t>
  </si>
  <si>
    <t>Přesun hmot procentní pro izolace proti vodě, vlhkosti a plynům v objektech v do 6 m</t>
  </si>
  <si>
    <t>%</t>
  </si>
  <si>
    <t>200</t>
  </si>
  <si>
    <t>712</t>
  </si>
  <si>
    <t>Povlakové krytiny</t>
  </si>
  <si>
    <t>101</t>
  </si>
  <si>
    <t>712332145</t>
  </si>
  <si>
    <t>Povlaková krytina plochých střech nopovou folií s filtrační textilií a perforovanou deskou, nopek v 20 mm, tl do 1,0 mm</t>
  </si>
  <si>
    <t>202</t>
  </si>
  <si>
    <t>R01</t>
  </si>
  <si>
    <t>45,6</t>
  </si>
  <si>
    <t>R02</t>
  </si>
  <si>
    <t>41,4</t>
  </si>
  <si>
    <t>R03</t>
  </si>
  <si>
    <t>47,25</t>
  </si>
  <si>
    <t>712331111</t>
  </si>
  <si>
    <t>Provedení povlakové krytiny střech do 10° podkladní vrstvy pásy na sucho samolepící</t>
  </si>
  <si>
    <t>204</t>
  </si>
  <si>
    <t>Střecha R01</t>
  </si>
  <si>
    <t>R04</t>
  </si>
  <si>
    <t>103</t>
  </si>
  <si>
    <t>62853001</t>
  </si>
  <si>
    <t>pás asfaltový samolepicí modifikovaný SBS tl 4,0mm s vložkou ze skleněné tkaniny se spalitelnou fólií nebo jemnozrnným minerálním posypem nebo textilií na horním povrchu</t>
  </si>
  <si>
    <t>206</t>
  </si>
  <si>
    <t>151,25*1,15 "Přepočtené koeficientem množství</t>
  </si>
  <si>
    <t>712341559</t>
  </si>
  <si>
    <t>Provedení povlakové krytiny střech do 10° pásy NAIP přitavením v plné ploše</t>
  </si>
  <si>
    <t>208</t>
  </si>
  <si>
    <t>45,6*3</t>
  </si>
  <si>
    <t>41,4*3</t>
  </si>
  <si>
    <t>47,25*3</t>
  </si>
  <si>
    <t>17*3</t>
  </si>
  <si>
    <t>105</t>
  </si>
  <si>
    <t>62866281</t>
  </si>
  <si>
    <t>pás asfaltový samolepicí modifikovaný SBS tl 3,0mm s vložkou ze skleněné tkaniny se spalitelnou fólií nebo jemnozrnným minerálním posypem nebo textilií na horním povrchu</t>
  </si>
  <si>
    <t>210</t>
  </si>
  <si>
    <t>151,25*1,1655 "Přepočtené koeficientem množství</t>
  </si>
  <si>
    <t>212</t>
  </si>
  <si>
    <t>107</t>
  </si>
  <si>
    <t>62855022</t>
  </si>
  <si>
    <t>pás asfaltový natavitelný modifikovaný SBS tl 5,3mm s odolností proti prorůstání kořínků s vložkou ze polyesterové rohože a hrubozrnným břidličným posypem na horním povrchu</t>
  </si>
  <si>
    <t>214</t>
  </si>
  <si>
    <t>712771101</t>
  </si>
  <si>
    <t>Provedení ochranné vrstvy z textilií nebo rohoží volně s přesahem vegetační střechy sklon do 5°</t>
  </si>
  <si>
    <t>216</t>
  </si>
  <si>
    <t>45,6*2</t>
  </si>
  <si>
    <t>41,4*2</t>
  </si>
  <si>
    <t>47,25*2</t>
  </si>
  <si>
    <t>109</t>
  </si>
  <si>
    <t>69311080</t>
  </si>
  <si>
    <t>geotextilie netkaná separační, ochranná, filtrační, drenážní PES 200g/m2</t>
  </si>
  <si>
    <t>218</t>
  </si>
  <si>
    <t>134,25*1,05 "Přepočtené koeficientem množství</t>
  </si>
  <si>
    <t>69311081</t>
  </si>
  <si>
    <t>geotextilie netkaná separační, ochranná, filtrační, drenážní PES 300g/m2</t>
  </si>
  <si>
    <t>220</t>
  </si>
  <si>
    <t>111</t>
  </si>
  <si>
    <t>712771411</t>
  </si>
  <si>
    <t>Provedení vegetační vrstvy ze substrátu tl přes 100 do 200 mm vegetační střechy sklon do 5°</t>
  </si>
  <si>
    <t>222</t>
  </si>
  <si>
    <t>10321003</t>
  </si>
  <si>
    <t>substrát vegetačních střech intenzivní</t>
  </si>
  <si>
    <t>224</t>
  </si>
  <si>
    <t>45,6*0,14</t>
  </si>
  <si>
    <t>41,4*0,14</t>
  </si>
  <si>
    <t>47,25*0,14</t>
  </si>
  <si>
    <t>113</t>
  </si>
  <si>
    <t>998712201</t>
  </si>
  <si>
    <t>Přesun hmot procentní pro krytiny povlakové v objektech v do 6 m</t>
  </si>
  <si>
    <t>226</t>
  </si>
  <si>
    <t>713</t>
  </si>
  <si>
    <t>Izolace tepelné</t>
  </si>
  <si>
    <t>713111131</t>
  </si>
  <si>
    <t>Montáž izolace tepelné spodem stropů žebrových s úpravou drátem rohoží, pásů, dílců, desek</t>
  </si>
  <si>
    <t>228</t>
  </si>
  <si>
    <t>115</t>
  </si>
  <si>
    <t>63151672</t>
  </si>
  <si>
    <t>rohož izolační z minerální vlny lamelová s Al fólií 50-60kg/m3 tl 60mm</t>
  </si>
  <si>
    <t>230</t>
  </si>
  <si>
    <t>45,6*1,05 "Přepočtené koeficientem množství</t>
  </si>
  <si>
    <t>713121111</t>
  </si>
  <si>
    <t>Montáž izolace tepelné podlah volně kladenými rohožemi, pásy, dílci, deskami 1 vrstva</t>
  </si>
  <si>
    <t>232</t>
  </si>
  <si>
    <t>117</t>
  </si>
  <si>
    <t>713121121</t>
  </si>
  <si>
    <t>Montáž izolace tepelné podlah volně kladenými rohožemi, pásy, dílci, deskami 2 vrstvy</t>
  </si>
  <si>
    <t>234</t>
  </si>
  <si>
    <t>Podlaha F04 sklad- 1.NP</t>
  </si>
  <si>
    <t>28375910</t>
  </si>
  <si>
    <t>deska EPS 150 pro konstrukce s vysokým zatížením λ=0,035 tl 60mm</t>
  </si>
  <si>
    <t>236</t>
  </si>
  <si>
    <t>134,604*2,04 "Přepočtené koeficientem množství</t>
  </si>
  <si>
    <t>119</t>
  </si>
  <si>
    <t>2837590R</t>
  </si>
  <si>
    <t>systémové desky podlahového vytápění tl. 35 mm</t>
  </si>
  <si>
    <t>238</t>
  </si>
  <si>
    <t>713131121</t>
  </si>
  <si>
    <t>Montáž izolace tepelné stěn přichycením dráty rohoží, pásů, dílců, desek</t>
  </si>
  <si>
    <t>240</t>
  </si>
  <si>
    <t>Deska tl. 140</t>
  </si>
  <si>
    <t>dřevěná fasáda jižní- EW01</t>
  </si>
  <si>
    <t>49,08-8,75</t>
  </si>
  <si>
    <t>Deska tl. 160</t>
  </si>
  <si>
    <t>121</t>
  </si>
  <si>
    <t>60715165</t>
  </si>
  <si>
    <t>deska dřevovláknitá tepelně izolační elastická λ=0,036 tl 140mm</t>
  </si>
  <si>
    <t>242</t>
  </si>
  <si>
    <t>122,79*1,05 "Přepočtené koeficientem množství</t>
  </si>
  <si>
    <t>60715166</t>
  </si>
  <si>
    <t>deska dřevovláknitá tepelně izolační elastická λ=0,036 tl 160mm</t>
  </si>
  <si>
    <t>244</t>
  </si>
  <si>
    <t>123</t>
  </si>
  <si>
    <t>713131141</t>
  </si>
  <si>
    <t>Montáž izolace tepelné stěn a základů lepením celoplošně rohoží, pásů, dílců, desek</t>
  </si>
  <si>
    <t>246</t>
  </si>
  <si>
    <t>28376423</t>
  </si>
  <si>
    <t>deska z polystyrénu XPS, hrana polodrážková a hladký povrch 300kPA tl 120mm</t>
  </si>
  <si>
    <t>248</t>
  </si>
  <si>
    <t>287,254*1,05 "Přepočtené koeficientem množství</t>
  </si>
  <si>
    <t>125</t>
  </si>
  <si>
    <t>713131145</t>
  </si>
  <si>
    <t>Montáž izolace tepelné stěn a základů lepením bodově rohoží, pásů, dílců, desek</t>
  </si>
  <si>
    <t>250</t>
  </si>
  <si>
    <t>Tepelná izolace Atik</t>
  </si>
  <si>
    <t>0,94*0,44*70</t>
  </si>
  <si>
    <t>28375938</t>
  </si>
  <si>
    <t>deska EPS 70 fasádní λ=0,039 tl 100mm</t>
  </si>
  <si>
    <t>252</t>
  </si>
  <si>
    <t>28,952*1,05 "Přepočtené koeficientem množství</t>
  </si>
  <si>
    <t>127</t>
  </si>
  <si>
    <t>713132331</t>
  </si>
  <si>
    <t>Montáž izolace tepelné do roštu dvousměrného budov v do 6 m</t>
  </si>
  <si>
    <t>254</t>
  </si>
  <si>
    <t>Interiérová vrstva</t>
  </si>
  <si>
    <t>Exteriérová vrstva</t>
  </si>
  <si>
    <t>60715161</t>
  </si>
  <si>
    <t>deska dřevovláknitá tepelně izolační elastická λ=0,036 tl 60mm</t>
  </si>
  <si>
    <t>256</t>
  </si>
  <si>
    <t>129</t>
  </si>
  <si>
    <t>60715198</t>
  </si>
  <si>
    <t>deska dřevovláknitá tepelně izolační elastická λ=0,036 tl 50mm</t>
  </si>
  <si>
    <t>258</t>
  </si>
  <si>
    <t>135,74*1,04 "Přepočtené koeficientem množství</t>
  </si>
  <si>
    <t>713141131</t>
  </si>
  <si>
    <t>Montáž izolace tepelné střech plochých lepené za studena plně 1 vrstva rohoží, pásů, dílců, desek</t>
  </si>
  <si>
    <t>260</t>
  </si>
  <si>
    <t>131</t>
  </si>
  <si>
    <t>28376142</t>
  </si>
  <si>
    <t>klín izolační z pěnového polystyrenu EPS 150 spád do 5%</t>
  </si>
  <si>
    <t>262</t>
  </si>
  <si>
    <t>45,6*0,105</t>
  </si>
  <si>
    <t>41,4*0,07</t>
  </si>
  <si>
    <t>47,25*0,105</t>
  </si>
  <si>
    <t>17*0,105</t>
  </si>
  <si>
    <t>14,432*1,02 "Přepočtené koeficientem množství</t>
  </si>
  <si>
    <t>713141135</t>
  </si>
  <si>
    <t>Montáž izolace tepelné střech plochých lepené za studena bodově 1 vrstva rohoží, pásů, dílců, desek</t>
  </si>
  <si>
    <t>264</t>
  </si>
  <si>
    <t>133</t>
  </si>
  <si>
    <t>28375993</t>
  </si>
  <si>
    <t>deska EPS 150 pro konstrukce s vysokým zatížením λ=0,035 tl 200mm</t>
  </si>
  <si>
    <t>266</t>
  </si>
  <si>
    <t>28375914</t>
  </si>
  <si>
    <t>deska EPS 150 pro konstrukce s vysokým zatížením λ=0,035 tl 100mm</t>
  </si>
  <si>
    <t>268</t>
  </si>
  <si>
    <t>135</t>
  </si>
  <si>
    <t>998713201</t>
  </si>
  <si>
    <t>Přesun hmot procentní pro izolace tepelné v objektech v do 6 m</t>
  </si>
  <si>
    <t>270</t>
  </si>
  <si>
    <t>762</t>
  </si>
  <si>
    <t>Konstrukce tesařské</t>
  </si>
  <si>
    <t>762123110</t>
  </si>
  <si>
    <t>Montáž tesařských stěn vázaných z hraněného řeziva průřezové pl do 100 cm2</t>
  </si>
  <si>
    <t>272</t>
  </si>
  <si>
    <t xml:space="preserve">Atika- prahy </t>
  </si>
  <si>
    <t>2*69,6</t>
  </si>
  <si>
    <t>Atika- sloupky</t>
  </si>
  <si>
    <t>78*0,44</t>
  </si>
  <si>
    <t>137</t>
  </si>
  <si>
    <t>61223269</t>
  </si>
  <si>
    <t>hranol konstrukční KVH lepený pro atiku</t>
  </si>
  <si>
    <t>274</t>
  </si>
  <si>
    <t>2*69,6*0,006</t>
  </si>
  <si>
    <t>78*0,44*0,006</t>
  </si>
  <si>
    <t>762134123</t>
  </si>
  <si>
    <t>Montáž bednění stěn z hoblovaných fošen na pero a drážku nebo na polodrážku</t>
  </si>
  <si>
    <t>276</t>
  </si>
  <si>
    <t>Atika</t>
  </si>
  <si>
    <t>69,6*0,58</t>
  </si>
  <si>
    <t>139</t>
  </si>
  <si>
    <t>61223264</t>
  </si>
  <si>
    <t>prkna KVH tl. 130 mm společně s fóliovou překližkou</t>
  </si>
  <si>
    <t>278</t>
  </si>
  <si>
    <t>762332633</t>
  </si>
  <si>
    <t>Montáž vázaných kcí krovů pravidelných z lepených hranolů průřezové pl přes 224 do 288 cm2</t>
  </si>
  <si>
    <t>280</t>
  </si>
  <si>
    <t>TR08</t>
  </si>
  <si>
    <t>pol. 8</t>
  </si>
  <si>
    <t>0,89*56</t>
  </si>
  <si>
    <t xml:space="preserve">pol.9 </t>
  </si>
  <si>
    <t>0,57*4</t>
  </si>
  <si>
    <t>TR09</t>
  </si>
  <si>
    <t>pol. 11</t>
  </si>
  <si>
    <t>7,3*2</t>
  </si>
  <si>
    <t>141</t>
  </si>
  <si>
    <t>762332635</t>
  </si>
  <si>
    <t>Montáž vázaných kcí krovů pravidelných z lepených hranolů průřezové pl přes 450 cm2</t>
  </si>
  <si>
    <t>282</t>
  </si>
  <si>
    <t>TR01</t>
  </si>
  <si>
    <t>3,3*32</t>
  </si>
  <si>
    <t>TR02</t>
  </si>
  <si>
    <t>pol. 2</t>
  </si>
  <si>
    <t>2,1*24</t>
  </si>
  <si>
    <t>TR03 pol. 3</t>
  </si>
  <si>
    <t>2,25*2</t>
  </si>
  <si>
    <t>TR04 pol. 4</t>
  </si>
  <si>
    <t>TR05 pol. 5</t>
  </si>
  <si>
    <t>2,15*1</t>
  </si>
  <si>
    <t>TR06 pol. 6</t>
  </si>
  <si>
    <t>TR07 pol. 7</t>
  </si>
  <si>
    <t>6,3</t>
  </si>
  <si>
    <t>TR09 pol. 10</t>
  </si>
  <si>
    <t>20*7,3</t>
  </si>
  <si>
    <t>TR10 pol. 12</t>
  </si>
  <si>
    <t>TR11 pol. 13</t>
  </si>
  <si>
    <t>0,9*9</t>
  </si>
  <si>
    <t>TR11 pol. 14</t>
  </si>
  <si>
    <t>1,26*7</t>
  </si>
  <si>
    <t>TR12 pol. 15</t>
  </si>
  <si>
    <t>1,52*2</t>
  </si>
  <si>
    <t>TR12 pol. 16</t>
  </si>
  <si>
    <t>0,89*14</t>
  </si>
  <si>
    <t>TR13 pol. 17</t>
  </si>
  <si>
    <t>1,94*4</t>
  </si>
  <si>
    <t>6122311R</t>
  </si>
  <si>
    <t>lepené dubové řezivo nepohledové</t>
  </si>
  <si>
    <t>284</t>
  </si>
  <si>
    <t>Trámy průřezu 256 cm2</t>
  </si>
  <si>
    <t>0,89*56*0,0256</t>
  </si>
  <si>
    <t>0,57*4*0,0256</t>
  </si>
  <si>
    <t>7,3*2*0,0256</t>
  </si>
  <si>
    <t>Trámy průřezu 910 cm2</t>
  </si>
  <si>
    <t>2,1*24*0,091</t>
  </si>
  <si>
    <t>2,25*2*0,091</t>
  </si>
  <si>
    <t>2,15*1*0,091</t>
  </si>
  <si>
    <t>6,3*1*0,091</t>
  </si>
  <si>
    <t>2*0,091</t>
  </si>
  <si>
    <t>Trámy průřezu 448 cm2</t>
  </si>
  <si>
    <t>20*7,3*0,0448</t>
  </si>
  <si>
    <t>0,9*9*0,0448</t>
  </si>
  <si>
    <t>1,26*7*0,0448</t>
  </si>
  <si>
    <t>1,62*2*0,0448</t>
  </si>
  <si>
    <t>0,89*14*0,0448</t>
  </si>
  <si>
    <t>1,94*4*0,0448</t>
  </si>
  <si>
    <t>3,3*32*0,2*0,2</t>
  </si>
  <si>
    <t>143</t>
  </si>
  <si>
    <t>61223270</t>
  </si>
  <si>
    <t>hranol konstrukční KVH/BSH řezivo lepený dubový</t>
  </si>
  <si>
    <t>286</t>
  </si>
  <si>
    <t>762431110</t>
  </si>
  <si>
    <t>Montáž obložení stěn deskami z dřevovláknitých hmot měkkými</t>
  </si>
  <si>
    <t>288</t>
  </si>
  <si>
    <t>12,5</t>
  </si>
  <si>
    <t>38,5</t>
  </si>
  <si>
    <t>65,4</t>
  </si>
  <si>
    <t>12,1</t>
  </si>
  <si>
    <t>145</t>
  </si>
  <si>
    <t>60715157</t>
  </si>
  <si>
    <t>deska dřevovláknitá do interiéru tl. 10 mm</t>
  </si>
  <si>
    <t>290</t>
  </si>
  <si>
    <t>128,5*1,04 "Přepočtené koeficientem množství</t>
  </si>
  <si>
    <t>762431210</t>
  </si>
  <si>
    <t>Montáž obložení stěn deskami z dřevovláknitých hmot tvrdými</t>
  </si>
  <si>
    <t>292</t>
  </si>
  <si>
    <t>dřevěná fasáda jižní-EW03</t>
  </si>
  <si>
    <t>8,75*1,12</t>
  </si>
  <si>
    <t>147</t>
  </si>
  <si>
    <t>6071150R</t>
  </si>
  <si>
    <t>deska dřevovláknitá tvrdá do exteriéru tl 12,5 mm</t>
  </si>
  <si>
    <t>294</t>
  </si>
  <si>
    <t>dřevěná fasáda jižní- EW03</t>
  </si>
  <si>
    <t>9,8*1,04 "Přepočtené koeficientem množství</t>
  </si>
  <si>
    <t>762810026</t>
  </si>
  <si>
    <t>Záklop stropů z desek OSB tl 22 mm na pero a drážku šroubovaných na trámy</t>
  </si>
  <si>
    <t>296</t>
  </si>
  <si>
    <t>Záklop R01</t>
  </si>
  <si>
    <t>Záklop R03</t>
  </si>
  <si>
    <t>Záklop R04</t>
  </si>
  <si>
    <t>149</t>
  </si>
  <si>
    <t>762952034</t>
  </si>
  <si>
    <t>Montáž teras z prken přes 135 mm z dřevin tvrdých lepených broušených bez povrchové úpravy</t>
  </si>
  <si>
    <t>298</t>
  </si>
  <si>
    <t>61198124</t>
  </si>
  <si>
    <t>terasový profil dřevěný tl 27mm sibiřský modřín</t>
  </si>
  <si>
    <t>300</t>
  </si>
  <si>
    <t>17*1,08 "Přepočtené koeficientem množství</t>
  </si>
  <si>
    <t>151</t>
  </si>
  <si>
    <t>762512261</t>
  </si>
  <si>
    <t>Montáž podlahové kce podkladového roštu</t>
  </si>
  <si>
    <t>302</t>
  </si>
  <si>
    <t>Roznášecí rošt</t>
  </si>
  <si>
    <t>17*4</t>
  </si>
  <si>
    <t>762951103</t>
  </si>
  <si>
    <t>Příplatek k montáži podkladního roštu za výškové vyrovnání roštu terči přes 100 do 145 mm</t>
  </si>
  <si>
    <t>304</t>
  </si>
  <si>
    <t>153</t>
  </si>
  <si>
    <t>5628461R</t>
  </si>
  <si>
    <t>terč rektifikační pro terasu 120-180 mm</t>
  </si>
  <si>
    <t>306</t>
  </si>
  <si>
    <t>60511112</t>
  </si>
  <si>
    <t>řezivo jehličnaté smrk, borovice, lať 40x70 mm</t>
  </si>
  <si>
    <t>308</t>
  </si>
  <si>
    <t>17*4*0,04*0,07</t>
  </si>
  <si>
    <t>155</t>
  </si>
  <si>
    <t>998762201</t>
  </si>
  <si>
    <t>Přesun hmot procentní pro kce tesařské v objektech v do 6 m</t>
  </si>
  <si>
    <t>310</t>
  </si>
  <si>
    <t>763</t>
  </si>
  <si>
    <t>Konstrukce suché výstavby</t>
  </si>
  <si>
    <t>763111316</t>
  </si>
  <si>
    <t>SDK příčka tl 125 mm profil CW+UW 100 desky 1xA 12,5 s izolací EI 30 Rw do 48 dB</t>
  </si>
  <si>
    <t>312</t>
  </si>
  <si>
    <t>IW01</t>
  </si>
  <si>
    <t>S.08</t>
  </si>
  <si>
    <t>((3,2+1,13+3,13)*2,8)-0,7*2,1*2-0,8*2,1</t>
  </si>
  <si>
    <t>S.11</t>
  </si>
  <si>
    <t>(3,05+2,2+1,7)*2,8</t>
  </si>
  <si>
    <t>S.03</t>
  </si>
  <si>
    <t>(2,05+2,05+2,1)*2,8-0,8*2,1*2</t>
  </si>
  <si>
    <t>S.02</t>
  </si>
  <si>
    <t>(2,05+2,05+3,05)*2,8-0,8*2,1*2</t>
  </si>
  <si>
    <t>S.10</t>
  </si>
  <si>
    <t>(1,9+1,7)*2,8</t>
  </si>
  <si>
    <t>S.07</t>
  </si>
  <si>
    <t>3,15*2,8-0,8*2,1</t>
  </si>
  <si>
    <t>S.09</t>
  </si>
  <si>
    <t>1,1*2,8-0,7*2,1</t>
  </si>
  <si>
    <t>157</t>
  </si>
  <si>
    <t>76311131R</t>
  </si>
  <si>
    <t>SDK příčka tl 209 mm profil CW+UW 100 desky 1xA 12,5 s izolací EI 30 Rw do 48 dB</t>
  </si>
  <si>
    <t>314</t>
  </si>
  <si>
    <t>IW05</t>
  </si>
  <si>
    <t>4,91*3,1-0,7*2,3-0,9*2,3</t>
  </si>
  <si>
    <t>1,72*3,05</t>
  </si>
  <si>
    <t>76311141R</t>
  </si>
  <si>
    <t>SDK příčka tl 155 mm profil 2xCW 50 desky 1xA 12,5 s izolací tl. 100 mm</t>
  </si>
  <si>
    <t>316</t>
  </si>
  <si>
    <t>IW07</t>
  </si>
  <si>
    <t>(3,2)*2,8-0,7*2,1</t>
  </si>
  <si>
    <t>159</t>
  </si>
  <si>
    <t>76311145R</t>
  </si>
  <si>
    <t>SDK příčka tl 130 mm profil CW 100  desky 1x A 12,5 s izolací tl. 100 mm</t>
  </si>
  <si>
    <t>318</t>
  </si>
  <si>
    <t>2,05*2,8-0,8*2,1</t>
  </si>
  <si>
    <t>76313143R</t>
  </si>
  <si>
    <t>SDK podhled deska 1xDF 12,5 s izolací tl. 60 mm dvouvrstvá spodní kce profil CD+UD REI do 90</t>
  </si>
  <si>
    <t>320</t>
  </si>
  <si>
    <t>Podhled R03</t>
  </si>
  <si>
    <t>Podhled R04</t>
  </si>
  <si>
    <t>161</t>
  </si>
  <si>
    <t>763211121</t>
  </si>
  <si>
    <t>Sádrovláknitá příčka tl 75 mm profil CW+UW 50 desky 1x12,5 s izolací EI 30 Rw do 48 dB</t>
  </si>
  <si>
    <t>322</t>
  </si>
  <si>
    <t>IW02</t>
  </si>
  <si>
    <t>2*2,8</t>
  </si>
  <si>
    <t>Předstěna se sádrovláknitou deskou</t>
  </si>
  <si>
    <t>1,95*2,8</t>
  </si>
  <si>
    <t>1,1*2,8</t>
  </si>
  <si>
    <t>1,13*2,8</t>
  </si>
  <si>
    <t>1,35*2,8</t>
  </si>
  <si>
    <t>76321112R</t>
  </si>
  <si>
    <t>Sádrovláknitá příčka tl 154 mm rošt dřevěný a iz. 50 mm desky 1x12,5 vkládán CLT panel</t>
  </si>
  <si>
    <t>324</t>
  </si>
  <si>
    <t>IW04</t>
  </si>
  <si>
    <t>(2,1+2,15+2,5)*3,05</t>
  </si>
  <si>
    <t>163</t>
  </si>
  <si>
    <t>763711122</t>
  </si>
  <si>
    <t>Montáž dřevostaveb stěn a příček z panelů v do 10 m tl přes 55 do 114 mm pl přes 1,5 do 3,6 m2</t>
  </si>
  <si>
    <t>326</t>
  </si>
  <si>
    <t>CLT 1</t>
  </si>
  <si>
    <t>8,8*3,67</t>
  </si>
  <si>
    <t>CLT2</t>
  </si>
  <si>
    <t>4,2*3,67</t>
  </si>
  <si>
    <t>CLT3</t>
  </si>
  <si>
    <t>6,25*3,67</t>
  </si>
  <si>
    <t>CLT4</t>
  </si>
  <si>
    <t>4,7*3,67</t>
  </si>
  <si>
    <t>CLT5</t>
  </si>
  <si>
    <t>5,2*3,39</t>
  </si>
  <si>
    <t>CLT6</t>
  </si>
  <si>
    <t>5,05*3,39</t>
  </si>
  <si>
    <t>CLT7</t>
  </si>
  <si>
    <t>3,53*3,39</t>
  </si>
  <si>
    <t>CLT8</t>
  </si>
  <si>
    <t>2,56*3,39</t>
  </si>
  <si>
    <t>CLT9</t>
  </si>
  <si>
    <t>2,13*3,67</t>
  </si>
  <si>
    <t>CLT10</t>
  </si>
  <si>
    <t>1,98*3,67</t>
  </si>
  <si>
    <t>Pohledový záklop přesahů střechy</t>
  </si>
  <si>
    <t>66,3*1,08</t>
  </si>
  <si>
    <t>5903902R</t>
  </si>
  <si>
    <t>nepohledový masivní CLT panel tl. 84 mm</t>
  </si>
  <si>
    <t>328</t>
  </si>
  <si>
    <t>158,374*1,02 "Přepočtené koeficientem množství</t>
  </si>
  <si>
    <t>165</t>
  </si>
  <si>
    <t>5903903R</t>
  </si>
  <si>
    <t>pohledový masivní CLT panel tl. 60 mm</t>
  </si>
  <si>
    <t>330</t>
  </si>
  <si>
    <t>71,604*1,02 "Přepočtené koeficientem množství</t>
  </si>
  <si>
    <t>763RR</t>
  </si>
  <si>
    <t>Zesílení SKD konstrukcí pro montáž atypického nábytku, kuchyněk, zařiztovaích předmětů, vestavěných prvků apod.</t>
  </si>
  <si>
    <t>soub</t>
  </si>
  <si>
    <t>332</t>
  </si>
  <si>
    <t>167</t>
  </si>
  <si>
    <t>998763200</t>
  </si>
  <si>
    <t>Přesun hmot procentní pro dřevostavby v objektech v do 6 m</t>
  </si>
  <si>
    <t>334</t>
  </si>
  <si>
    <t>764</t>
  </si>
  <si>
    <t>Konstrukce klempířské</t>
  </si>
  <si>
    <t>764224411</t>
  </si>
  <si>
    <t>Oplechování horních ploch a nadezdívek (atik) bez rohů z Al plechu mechanicky kotvené rš přes 800 mm</t>
  </si>
  <si>
    <t>336</t>
  </si>
  <si>
    <t>PŘESAHY STŘECHY</t>
  </si>
  <si>
    <t>oplechování + jednostranně pohledový záklop CLT</t>
  </si>
  <si>
    <t>58,3</t>
  </si>
  <si>
    <t>169</t>
  </si>
  <si>
    <t>K01</t>
  </si>
  <si>
    <t>K01- oplechování odsazení střechy- ze svitkového Al plechu (patinovaný šedý plech), v rozích spojovat pod 45°, rozvinutá šířka 1020 mm</t>
  </si>
  <si>
    <t>338</t>
  </si>
  <si>
    <t>Poznámka k položce:
Poznámka k položce: rozměr 15+75+820+95+15 mm, patrno např. z detailu D05</t>
  </si>
  <si>
    <t>K02</t>
  </si>
  <si>
    <t>K02- oplechování čela atiky- ze svitkového Al plechu (patinovaný šedý plech), rozvinutá šířka 480 mm</t>
  </si>
  <si>
    <t>340</t>
  </si>
  <si>
    <t>Poznámka k položce:
Poznámka k položce: rozměr 440+20+20 mm, patrno např. z detailu D06</t>
  </si>
  <si>
    <t>171</t>
  </si>
  <si>
    <t>K03</t>
  </si>
  <si>
    <t>K03- oplechování koruny atiky- ze svitkového Al plechu (patinovaný šedý plech), rozvinutá šířka 310 mm</t>
  </si>
  <si>
    <t>342</t>
  </si>
  <si>
    <t>Poznámka k položce:
Poznámka k položce: rozměr 15+50+180+50+15 mm, patrno např. z detailu D07</t>
  </si>
  <si>
    <t>K04</t>
  </si>
  <si>
    <t>K04- bezpečnostní přepad ploché střechy DN70- typový výrobek - pojistný přepad kulatý s integrovanou bitumenovou manžetou, doplněno o klempířsky provedené lemování na exteriérové straně atiky</t>
  </si>
  <si>
    <t>344</t>
  </si>
  <si>
    <t>Poznámka k položce:
Poznámka k položce: z exteriéru atiky klempířsky opláštěno v barevnosti ostatních klempířských prvků</t>
  </si>
  <si>
    <t>173</t>
  </si>
  <si>
    <t>K05</t>
  </si>
  <si>
    <t>K05- střešní vpusť- typový výrobek DN100- vodorovná střešní vpusť  s integrovanou bitumenovou manžetou; svislý vtok, tepelně izolovaný dvoustěnný; bez vyhřívání</t>
  </si>
  <si>
    <t>346</t>
  </si>
  <si>
    <t>K06</t>
  </si>
  <si>
    <t>K06- šachta vegetační střechy- typový výrobek - plastová šachta pro zelené střechy; rozměr 300/300/230 mm; osazeno u střešních vpustí , bezpečnostních přepadů a atikových vtoků;</t>
  </si>
  <si>
    <t>348</t>
  </si>
  <si>
    <t>175</t>
  </si>
  <si>
    <t>K07</t>
  </si>
  <si>
    <t>K07- kabelový prostup DN50- typový výrobek - prostup pro kabely s integrovanou bitumenovou manžetou; výška nad izolací 300 mm; DN50;  (FV, TV/SAT/internet, chlazení,  rezerva)</t>
  </si>
  <si>
    <t>350</t>
  </si>
  <si>
    <t>K08</t>
  </si>
  <si>
    <t>K08- odvětrání kanalizace DN100- typový výrobek - odvětrání kanalizace s integrovanou bitumenovou manžetou; Výška nad izolací 300 mm; DN100</t>
  </si>
  <si>
    <t>352</t>
  </si>
  <si>
    <t>177</t>
  </si>
  <si>
    <t>K09</t>
  </si>
  <si>
    <t>K09- prostup parozábranou DN50- typový výrobek - prostup parozábranou s integrovanou bitumenovou manžetou; pro napojení TWOP; DN50</t>
  </si>
  <si>
    <t>354</t>
  </si>
  <si>
    <t>K10</t>
  </si>
  <si>
    <t>K10- prostup parozábranou DN100-  typový výrobek - prostup parozábranou s integrovanou bitumenovou manžetou; Pro napojení TWOP; DN100</t>
  </si>
  <si>
    <t>356</t>
  </si>
  <si>
    <t>179</t>
  </si>
  <si>
    <t>K11</t>
  </si>
  <si>
    <t>K11- mřížka proti hmyzu šířky 40 mm, tahokov 5x4x0,6 mm, nástřik - antracit RAL 7016</t>
  </si>
  <si>
    <t>358</t>
  </si>
  <si>
    <t>K12</t>
  </si>
  <si>
    <t>K12- napojení stěny schodiště na LOP- tažený hliníkový jekl (shodná s barevností LOP), rozměr 100x20x2 mm</t>
  </si>
  <si>
    <t>360</t>
  </si>
  <si>
    <t>181</t>
  </si>
  <si>
    <t>998764201</t>
  </si>
  <si>
    <t>Přesun hmot procentní pro konstrukce klempířské v objektech v do 6 m</t>
  </si>
  <si>
    <t>362</t>
  </si>
  <si>
    <t>766</t>
  </si>
  <si>
    <t>Konstrukce truhlářské</t>
  </si>
  <si>
    <t>766121210</t>
  </si>
  <si>
    <t>Montáž stěn plných s výplní v do 2,75 m</t>
  </si>
  <si>
    <t>364</t>
  </si>
  <si>
    <t>Atika- KVH hranoly - prahy</t>
  </si>
  <si>
    <t>69,6*0,42*2</t>
  </si>
  <si>
    <t>Atika- KVH hranoly - sloupky</t>
  </si>
  <si>
    <t>69,6*1,25</t>
  </si>
  <si>
    <t>distanční desky žebříkového nosníku</t>
  </si>
  <si>
    <t>0,25*0,4*90</t>
  </si>
  <si>
    <t>183</t>
  </si>
  <si>
    <t>6072226R</t>
  </si>
  <si>
    <t>fóliovaná překližka tl.15 mm</t>
  </si>
  <si>
    <t>366</t>
  </si>
  <si>
    <t>766412224</t>
  </si>
  <si>
    <t>Montáž obložení stěn pl přes 1 m2 palubkami modřínovými přes 100 mm</t>
  </si>
  <si>
    <t>368</t>
  </si>
  <si>
    <t>55,33</t>
  </si>
  <si>
    <t>70,5</t>
  </si>
  <si>
    <t>185</t>
  </si>
  <si>
    <t>61191160</t>
  </si>
  <si>
    <t>palubky obkladové dubové dřevo profil typu rhombus 20x120 mm jakost A/B</t>
  </si>
  <si>
    <t>370</t>
  </si>
  <si>
    <t>766417211</t>
  </si>
  <si>
    <t>Montáž obložení stěn podkladového roštu</t>
  </si>
  <si>
    <t>372</t>
  </si>
  <si>
    <t>Svislý dřevěný rošt 30/50 mm- provětrávaná mezera</t>
  </si>
  <si>
    <t>dřevěná fasáda východní</t>
  </si>
  <si>
    <t>33+1,74</t>
  </si>
  <si>
    <t>dřevěná fasáda jižní</t>
  </si>
  <si>
    <t>161,7+5,7</t>
  </si>
  <si>
    <t>dřevěná fasáda severní</t>
  </si>
  <si>
    <t>151,8+1,9</t>
  </si>
  <si>
    <t>33,5</t>
  </si>
  <si>
    <t>32,2</t>
  </si>
  <si>
    <t>Hranol 60x40 mm- izolace dřevovláknitá</t>
  </si>
  <si>
    <t>Fasáda EW01</t>
  </si>
  <si>
    <t>243</t>
  </si>
  <si>
    <t>Dřevovláknitá izolace 50/30 mm- EW01 a EW02</t>
  </si>
  <si>
    <t>187</t>
  </si>
  <si>
    <t>60514101</t>
  </si>
  <si>
    <t>řezivo jehličnaté lať 10-25cm2</t>
  </si>
  <si>
    <t>374</t>
  </si>
  <si>
    <t>Svislý dřevěný rošt 30/50 mm</t>
  </si>
  <si>
    <t>(33+1,74)*0,05*0,03*2</t>
  </si>
  <si>
    <t>(161,7+5,7)*0,05*0,03*2</t>
  </si>
  <si>
    <t>(151,8+1,9)*0,05*0,03*2</t>
  </si>
  <si>
    <t>33,5*0,05*0,03*2</t>
  </si>
  <si>
    <t>32,2*0,05*0,03</t>
  </si>
  <si>
    <t>60514114</t>
  </si>
  <si>
    <t>řezivo jehličnaté hranol impregnovaný</t>
  </si>
  <si>
    <t>376</t>
  </si>
  <si>
    <t>Hranol 60x40 mm</t>
  </si>
  <si>
    <t>46*0,06*0,06</t>
  </si>
  <si>
    <t>141*0,06*0,06</t>
  </si>
  <si>
    <t>243*0,06*0,06</t>
  </si>
  <si>
    <t>1,549*1,05 "Přepočtené koeficientem množství</t>
  </si>
  <si>
    <t>189</t>
  </si>
  <si>
    <t>766414223</t>
  </si>
  <si>
    <t>Montáž obložení stěn pl do 5 m2 panely z modřínu a tvrdého dřeva přes 1,50 m2</t>
  </si>
  <si>
    <t>378</t>
  </si>
  <si>
    <t>DO.01</t>
  </si>
  <si>
    <t>4,22*2</t>
  </si>
  <si>
    <t>DO.02</t>
  </si>
  <si>
    <t>28,95</t>
  </si>
  <si>
    <t>6071150BR</t>
  </si>
  <si>
    <t>deska dřevovláknitá tvrdá MDF lakovaná tl 18mm</t>
  </si>
  <si>
    <t>380</t>
  </si>
  <si>
    <t>4,22</t>
  </si>
  <si>
    <t>191</t>
  </si>
  <si>
    <t>6119244R</t>
  </si>
  <si>
    <t>dubové obkladové tónované latě 40/20 mm s mezerou 5 mm vč. kotvení</t>
  </si>
  <si>
    <t>382</t>
  </si>
  <si>
    <t>6119116R1</t>
  </si>
  <si>
    <t>palubky obkladové dubové dřevo profil typu rhombus 20x120 mm jakost A/B do interiéru</t>
  </si>
  <si>
    <t>384</t>
  </si>
  <si>
    <t>193</t>
  </si>
  <si>
    <t>386</t>
  </si>
  <si>
    <t>29*2,4</t>
  </si>
  <si>
    <t>60514112</t>
  </si>
  <si>
    <t>řezivo jehličnaté lať opracovaná dl 4m</t>
  </si>
  <si>
    <t>388</t>
  </si>
  <si>
    <t>29*2,4*0,05*0,03</t>
  </si>
  <si>
    <t>195</t>
  </si>
  <si>
    <t>766422223</t>
  </si>
  <si>
    <t>Montáž obložení podhledů jednoduchých panely z modřínu a tvrdého dřeva přes 1,50 m2</t>
  </si>
  <si>
    <t>390</t>
  </si>
  <si>
    <t>6062111R</t>
  </si>
  <si>
    <t>překližka dubová tl 8mm</t>
  </si>
  <si>
    <t>392</t>
  </si>
  <si>
    <t>197</t>
  </si>
  <si>
    <t>TR01-dřevěný sloup vyfrézovanou s entazí- výška: 3 300 mm Ø v nejširší části sloupu: 225 mm, lazura / olejování</t>
  </si>
  <si>
    <t>394</t>
  </si>
  <si>
    <t>Poznámka k položce:
Poznámka k položce: dřevěný sloup s vyfrézovanou entazí a prstenci, pro nasazení ocelové patky a hlavice, otvory proprošroubování opatřit dřevěnou zátkou, dubové lepené dřevo, finální povrchová úprava dřeva bude vybrána na základě vzorkování, výška: 3 300 mm Ø v nejširší části sloupu: 225 mm</t>
  </si>
  <si>
    <t>TR02- dřevěný překlad  vyfrézovanou "pěčetí" hloubky 20 mm (podélný), dubové lepené dřevo, rozměry 2 096/350/260 mm</t>
  </si>
  <si>
    <t>396</t>
  </si>
  <si>
    <t>Poznámka k položce:
Poznámka k položce: dřevěný překlad s vyfrézovanou "pěčetí" hloubky 20 mm, dubové lepené dřevo, finální povrchová úprava dřeva bude vybrána na základě vzorkování, š/h/v: 2 096 / 350 / 260</t>
  </si>
  <si>
    <t>199</t>
  </si>
  <si>
    <t>TR03</t>
  </si>
  <si>
    <t>TR03- dřevěný překlad rohový s vyfrézovanou "pěčetí" hloubky 20 mm, dubové lepené dřevo, rozměry 2248/350 /260 mm</t>
  </si>
  <si>
    <t>398</t>
  </si>
  <si>
    <t>Poznámka k položce:
Poznámka k položce: dřevěný překlad s vyfrézovanou "pěčetí" hloubky 20 mm a sešikmenou stranou, dubové lepené dřevo, finální povrchová úprava dřeva bude vybrána na základě vzorkování, š/h/v: 2 248 / 350 / 260 mm</t>
  </si>
  <si>
    <t>TR04</t>
  </si>
  <si>
    <t>TR04- dřevěný překlad rohový s vyfrézovanou "pěčetí" hloubky 20 mm, dubové lepené dřevo, rozměry 2248/350 /260 mm</t>
  </si>
  <si>
    <t>400</t>
  </si>
  <si>
    <t>Poznámka k položce:
Poznámka k položce: dřevěný překlad s vyfrézovanou "pěčetí" hloubky 20 mm a sešikmenou stranou, dubové lepené dřevo, finální povrchová úprava dřeva bude vybrána na základě vzorkování š/h/v: 2 248 / 350 / 260 mm</t>
  </si>
  <si>
    <t>201</t>
  </si>
  <si>
    <t>TR05</t>
  </si>
  <si>
    <t>TR05- dřevěný překlad rohový (krátký) s vyfrézovanou "pěčetí" hloubky 20 mm, dubové lepené dřevo, rozměry 2148/350 /260 mm</t>
  </si>
  <si>
    <t>402</t>
  </si>
  <si>
    <t>Poznámka k položce:
Poznámka k položce: dřevěný překlad s vyfrézovanou "pěčetí" hloubky 20 mm a sešikmenou stranou, dubové lepené dřevo, finální povrchová úprava dřeva bude vybrána na základě vzorkování, š/h/v: 2 148 / 350 / 260 mm</t>
  </si>
  <si>
    <t>TR06</t>
  </si>
  <si>
    <t>TR06- dřevěný překlad rohový (krátký) s vyfrézovanou "pěčetí" hloubky 20 mm, dubové lepené dřevo, rozměry 2148/350 /260 mm</t>
  </si>
  <si>
    <t>404</t>
  </si>
  <si>
    <t>203</t>
  </si>
  <si>
    <t>TR07</t>
  </si>
  <si>
    <t>TR07- dřevěný překlad příčný (dlouhý) s vyfrézovanou "pěčetí" hloubky 20 mm, dubové lepené dřevo, rozměry 6300/350/260 mm</t>
  </si>
  <si>
    <t>406</t>
  </si>
  <si>
    <t>Poznámka k položce:
Poznámka k položce: dřevěný překlad s vyfrézovanou "pěčetí" hloubky 20 mm a sešikmenými hranami, dubové lepené dřevo, finální povrchová úprava dřeva bude vybrána na základě vzorkování, š/h/v: 6 300 / 350 / 260 mm</t>
  </si>
  <si>
    <t>TR08- dřevěná krokev podélná (dlouhá) s profilovanými koncemi, dubové lepené dřevo, rozměry 4x 7675 (30700)/160/160 mm</t>
  </si>
  <si>
    <t>408</t>
  </si>
  <si>
    <t>Poznámka k položce:
Poznámka k položce: dřevěná krokev s profilovanými koncemi, dubové lepené dřevo, finální povrchová úprava dřeva bude vybrána na základě vzorkování, š/h/v: 4x 7675 (30 700) / 160 / 160 mm</t>
  </si>
  <si>
    <t>205</t>
  </si>
  <si>
    <t>TR09- dřevěná krokev příčná s profilovanými koncemi, dubové lepené dřevo, rozměry 6300/160/280 mm</t>
  </si>
  <si>
    <t>410</t>
  </si>
  <si>
    <t>Poznámka k položce:
Poznámka k položce: dřevěná krokev s profilovanými koncemi, dubové lepené dřevo, finální povrchová úprava dřeva bude vybrána na základě vzorkování, š/h/v: 6 300/ 160 / 280 mm</t>
  </si>
  <si>
    <t>TR10</t>
  </si>
  <si>
    <t>TR10- dřevěný překlad krátký příčný s vyfrézovanou "pěčetí" hloubky 20 mm, dubové lepené dřevo, rozměry 1 996/350 /260 mm</t>
  </si>
  <si>
    <t>412</t>
  </si>
  <si>
    <t>Poznámka k položce:
Poznámka k položce: dřevěný překlad s vyfrézovanou "pěčetí" hloubky 20 mm, dubové lepené dřevo, finální povrchová úprava dřeva bude vybrána na základě vzorkování, š/h/v: 1 996 / 350 / 260 mm</t>
  </si>
  <si>
    <t>207</t>
  </si>
  <si>
    <t>TR11</t>
  </si>
  <si>
    <t>TR11- dřevěná krokev (podelná krátká) trafostanice s profilovaným koncem, dubové lepené dřevo, rozměry délka dle pozice trafostanice/160/280 mm</t>
  </si>
  <si>
    <t>414</t>
  </si>
  <si>
    <t>Poznámka k položce:
Poznámka k položce: dřevěná krokev s profilovaným koncem, dubové lepené dřevo, finální povrchová úprava dřeva bude vybrána na základě vzorkování, š/h/v: dle pozice vůči trafostanici / 350 / 260 mm</t>
  </si>
  <si>
    <t>TR12</t>
  </si>
  <si>
    <t>TR12- dřevěná krokev (zkrácená podélná), dubové lepené dřevo, rozměry 8970/160/280 mm</t>
  </si>
  <si>
    <t>416</t>
  </si>
  <si>
    <t>Poznámka k položce:
Poznámka k položce: dřevěná krokev s profilovaným koncem, dubové lepené dřevo, š/h/v:  8 970 / 350 / 260 mm</t>
  </si>
  <si>
    <t>209</t>
  </si>
  <si>
    <t>TR13</t>
  </si>
  <si>
    <t>TR13- madlo- dubový masiv</t>
  </si>
  <si>
    <t>418</t>
  </si>
  <si>
    <t>Poznámka k položce:
Poznámka k položce: finální povrchová úprava dřeva bude vybrána na základě vzorkování, (lazura / olejování)</t>
  </si>
  <si>
    <t>TR14</t>
  </si>
  <si>
    <t>TR14- střešní výměna- dřevěná krokev s profilovaným koncem, smrkové KVH/BSH řezivo 160/280, rozměr 1940/160/280 mm</t>
  </si>
  <si>
    <t>420</t>
  </si>
  <si>
    <t>Poznámka k položce:
Poznámka k položce: dřevěná krokev s profilovaným koncem, smrkové KVH/BSH řezivo 160/280, bez povrchové úpravy, š/h/v:  1940 / 160 / 280 mm</t>
  </si>
  <si>
    <t>211</t>
  </si>
  <si>
    <t>D01</t>
  </si>
  <si>
    <t>D01- jednokřídlé hladké plné- rozměr 700x2100 mm, hladké odlehčená DTD, zárubeň rámová, pro bezfalcové dveře, lakovaná, vč. kování s kulatou rozetou  broušený nerez</t>
  </si>
  <si>
    <t>422</t>
  </si>
  <si>
    <t>D02</t>
  </si>
  <si>
    <t>D02- jednokřídlé hladké plné- rozměr 700x2100 mm, hladké odlehčená DTD, zárubeň rámová, pro bezfalcové dveře, lakovaná, vč. kování s kulatou rozetou  broušený nerez</t>
  </si>
  <si>
    <t>424</t>
  </si>
  <si>
    <t>213</t>
  </si>
  <si>
    <t>D03</t>
  </si>
  <si>
    <t>D03- jednokřídlé hladké plné- rozměr 800x2100 mm, hladké odlehčená DTD, zárubeň rámová, pro bezfalcové dveře, lakovaná, vč. kování s kulatou rozetou  broušený nerez</t>
  </si>
  <si>
    <t>426</t>
  </si>
  <si>
    <t>D04</t>
  </si>
  <si>
    <t>D04- jednokřídlé hladké plné- rozměr 800x2100 mm, hladké odlehčená DTD, zárubeň rámová, pro bezfalcové dveře, lakovaná, vč. kování s kulatou rozetou  broušený nerez</t>
  </si>
  <si>
    <t>428</t>
  </si>
  <si>
    <t>215</t>
  </si>
  <si>
    <t>D05</t>
  </si>
  <si>
    <t>D05- jednokřídlé hladké plné- rozměr 800x2100 mm, hladké odlehčená DTD, dřevěná dýha - dub natur/lakování, zárubeň rámová, pro bezfalcové dveře, vč. kování s kulatou rozetou  broušený nerez</t>
  </si>
  <si>
    <t>430</t>
  </si>
  <si>
    <t>D06</t>
  </si>
  <si>
    <t>D06- jednokřídlé hladké plné- rozměr 800x2100 mm, hladké odlehčená DTD, lakování, zárubeň rámová, pro bezfalcové dveře, vč. kování s kulatou rozetou  broušený nerez</t>
  </si>
  <si>
    <t>432</t>
  </si>
  <si>
    <t>217</t>
  </si>
  <si>
    <t>D07</t>
  </si>
  <si>
    <t>D07- jednokřídlé hladké plné- rozměr 800x2100 mm, hladké odlehčená DTD, lakování, zárubeň rámová, pro bezfalcové dveře, vč. kování s kulatou rozetou  broušený nerez</t>
  </si>
  <si>
    <t>434</t>
  </si>
  <si>
    <t>D08</t>
  </si>
  <si>
    <t>D08- jednokřídlé hladké plné- rozměr 800x2100 mm, hladké odlehčená DTD/lakování, dřevěná dýha - dub natur, zárubeň rámová, pro bezfalcové dveře, vč. kování s kulatou rozetou  broušený nerez</t>
  </si>
  <si>
    <t>436</t>
  </si>
  <si>
    <t>219</t>
  </si>
  <si>
    <t>D09</t>
  </si>
  <si>
    <t>D09- jednokřídlé hladké plné- rozměr 700x2300 mm, hladké odlehčená DTD/lakování, dřevěná dýha - dub natur, zárubeň rámová, pro bezfalcové dveře, vč. kování s kulatou rozetou  broušený nerez</t>
  </si>
  <si>
    <t>438</t>
  </si>
  <si>
    <t>D10</t>
  </si>
  <si>
    <t>D10- jednokřídlé hladké plné- rozměr 900x2300 mm, hladké odlehčená DTD-lakování, zárubeň rámová, pro bezfalcové dveře, vč. kování s kulatou rozetou  broušený nerez</t>
  </si>
  <si>
    <t>440</t>
  </si>
  <si>
    <t>221</t>
  </si>
  <si>
    <t>1 A.01</t>
  </si>
  <si>
    <t>A.01- barový pult s kuchyňskou linkou- dveře- rám -dubová dýha na laťovce tl. 20mm, křídlo-dubová dýha na laťovce tl. 40 mm, kyvné panty, kování madlo/madlo, zámek s cylindrickou vložkou, horní skříňky- korpus s viditelnými boky a hranami- dubová dýha</t>
  </si>
  <si>
    <t>kpl</t>
  </si>
  <si>
    <t>442</t>
  </si>
  <si>
    <t>Poznámka k položce:
Poznámka k položce: barový pult s kuchyňskou linkou- dveře- rám -dubová dýha na laťovce tl. 20mm, křídlo-dubová dýha na laťovce tl. 40 mm, kyvné panty, kování madlo/madlo, zámek s cylindrickou vložkou, horní skříňky- korpus s viditelnými boky a hranami- dubová dýha na laťovce tl. 20 mm, olejováno/lakováno, dvířka- vsazená do korpusu, MDF deska, natřena tabulovou barvou, kování push to open, osvětlení , LED pásek v hliníkové liště, zapuštěný, příkon 12 W/m, 5000 – 6000 kelvinů, zadní panel- světle šedý, matný epoxidový nátěr - hydroizolační, kuchyňská linka, pracovní deska- černá terrazzová deska na míru tl. 40mm, korpus/dvířka- MDF deska, černý matný lak, úchytky - skryté, zafrézované, černé lakované profily, výsuvná kování - systémové, s plnovýsuvy, sokl- ocelový plech, antracitová RAL dle architekta, větrací mřížky - černě lakované, antracitová RAL dle architekta, bar, nosná konstrukce z jeklů -opláštění ocelovým plechem, antracitová RAL dle architekta, obložení- dubové laťe 30/20 mm, mezery 15 mm, olejováno/lakováno, kotveno bez přiznaných spojů (lepením) - metodu navrhne dodavatel, sokl- ocelový plech, antracitová RAL dle architekta, pracovní deska- černá terrazzová deska na míru tl. 40 mm. Osvětlení - LED pásek v hliníkové liště, zapuštěný v barové desce, příkon 12 W/m - 5000 – 6000 kelvinů. Spotřebiče a vybavení:  E01 - DŘEZ - granitový, rozměr 400 x 500 mm, E02 - PÁKOVÁ BATERIE - černá, matná, E03 - MYČKA - vestavná , E04 - ODPADKOVÝ KOŠ - vestavný, tříděný odpad, E05 - MULTIFUNKČNÍ TROUBA - elektrická, se zápustným úchytem, E06 - VÝČEPNÍ STOJAN - nerezový, E07 - LEDNIČKA - nizká, vestavná, prvek je detailně rozkreslen v části ASR D.1.1.C.2 - Kniha detailů</t>
  </si>
  <si>
    <t>1 A.02</t>
  </si>
  <si>
    <t>A.02- kuchyňská linka- horní skříňky, korpus/dvířka- MDF deska, bílý matný lak, úchytky - skryté, zafrézované, bíle lakované profily, osvětlení - LED pásek v hliníkové liště, zapuštěný, příkon 12 W/m , 5000 – 6000 kelvinů, zadní panel- skleněný obklad</t>
  </si>
  <si>
    <t>444</t>
  </si>
  <si>
    <t>Poznámka k položce:
Poznámka k položce: A.02- kuchyňská linka- horní skříňky, korpus/dvířka- MDF deska, bílý matný lak, úchytky - skryté, zafrézované, bíle lakované profily, osvětlení - LED pásek v hliníkové liště, zapuštěný, příkon 12 W/m , 5000 – 6000 kelvinů, zadní panel- skleněný obklad, bílý, kuchyňská linka pracovní deska- dubová spárovka tl. 40 mm, olejovaná /lakovaná, korpus/dvířka- MDF deska, bílý matný lak, úchytky - skryté, zafrézované, bíle lakované profily, výsuvná kování - systémové, s plnovýsuvy, sokl- MDF deska, bíle lakovaná, větrací mřížky - lakované, bílé, posuvné dveře- MDF deska, bílý matný lak, kování umožňující složení a zaparkování dveří do boku, madla, matný nerez. Spotřebiče a vybavení: E01 - DŘEZ - granitový, rozměr 400 x 500 mm, E03 - MYČKA - vestavná , E04 - ODPADKOVÝ KOŠ - vestavný, tříděný odpad, E07 - LEDNIČKA - nizká, vestavná, E08 - MIKROVLNKA - bílá s chromovými prvky, E09 - PÁKOVÁ BATERIE - nerezová, prvek je detailně rozkreslen v části ASR D.1.1.C.2 - Kniha detailů</t>
  </si>
  <si>
    <t>223</t>
  </si>
  <si>
    <t>1 A.03</t>
  </si>
  <si>
    <t>A.03- skříň- korpus- dubová dýha na laťovce, olejováno / lakováno, dvířka- MDF deska, bílý matný lak, nerezová madla</t>
  </si>
  <si>
    <t>446</t>
  </si>
  <si>
    <t>Poznámka k položce:
Poznámka k položce: prvek je detailně rozkreslen  v části ASR D.1.1.C.2 - Kniha detailů</t>
  </si>
  <si>
    <t>1 A.04</t>
  </si>
  <si>
    <t>A.04- šatní skříňky- korpus- dubová dýha na laťovce, boky korpusu se uplatňují z předního pohledu, olejováno / lakováno, dvířka- MDF deska, bílý matný lak, zámek, úchytky, kruhové Ø 44 mm, vyfrezované otvory pro odvětríní skříňky</t>
  </si>
  <si>
    <t>448</t>
  </si>
  <si>
    <t>Poznámka k položce:
Poznámka k položce: A.04- šatní skříňky- korpus- dubová dýha na laťovce, boky korpusu se uplatňují z předního pohledu, olejováno / lakováno, dvířka- MDF deska, bílý matný lak, zámek, úchytky, kruhové Ø 44 mm, vyfrezované otvory pro odvětríní skříňky, číselné označení vyřezané z plechu, nátěr plechu - antracitová RAL, lavice - sedák z dubové spárovky tl. 40 mm- upevněn k jeklové konstrukci, botník - konstrukce z jeklů pod sedákem, jekl 20/20 mm, nátěr kovu - antracitová RAL, prvek je detailně rozkreslen  v části ASR D.1.1.C.2 - Kniha detailů</t>
  </si>
  <si>
    <t>225</t>
  </si>
  <si>
    <t>1 A.05</t>
  </si>
  <si>
    <t>A.05- šatní skříňky- korpus- dubová dýha na laťovce, boky korpusu se uplatňují z předního pohledu, olejováno / lakováno, dvířka- MDF deska, bílý matný lak, zámek, úchytky, kruhové Ø 44 mm, vyfrezované otvory pro odvětríní skříňky</t>
  </si>
  <si>
    <t>450</t>
  </si>
  <si>
    <t>Poznámka k položce:
Poznámka k položce: A.05- šatní skříňky- korpus- dubová dýha na laťovce, boky korpusu se uplatňují z předního pohledu, olejováno / lakováno, dvířka- MDF deska, bílý matný lak, zámek, úchytky, kruhové Ø 44 mm, vyfrezované otvory pro odvětríní skříňky, číselné označení vyřezané z plechu , nátěr plechu - antracitová RAL, lavice- sedák z dubové spárovky tl. 40 mm-je upevněn k jeklové konstrukci, botník - konstrukce z jeklů pod sedákem, jekl 20/20 mm, nátěr kovu - antracitová RAL, prvek je detailně rozkreslen  v části ASR D.1.1.C.2 - Kniha detailů</t>
  </si>
  <si>
    <t>998766201</t>
  </si>
  <si>
    <t>Přesun hmot procentní pro kce truhlářské v objektech v do 6 m</t>
  </si>
  <si>
    <t>452</t>
  </si>
  <si>
    <t>767</t>
  </si>
  <si>
    <t>Konstrukce zámečnické</t>
  </si>
  <si>
    <t>227</t>
  </si>
  <si>
    <t>767311RR</t>
  </si>
  <si>
    <t>Montáž světlíků střešních rozpětí 1800 mm se zasklením, elektropohon vč. montáže rolety</t>
  </si>
  <si>
    <t>454</t>
  </si>
  <si>
    <t>ROT.7926R</t>
  </si>
  <si>
    <t>Výsuvný střešní světlík 1,2x1,8 m vč. vnitřní stínící sceenová rolety, tepelně izolačním trojsklo ESG / VSG,dešťový sensor a záložní zdroj UPS</t>
  </si>
  <si>
    <t>456</t>
  </si>
  <si>
    <t>Poznámka k položce:
Poznámka k položce: Dřevěné výklopně/kyvné střešní okno R8 s dvojsklem Premium 8G a se zateplovacím blokem. Oplechování z hliníku (antracit metallic). Skladba zasklení ESG4/14/VSG 2x3.Technické parametry: Uw 1,2 W/m2K, Ug 1,1 W/m2K, Rw 39 (-2;-5) dB</t>
  </si>
  <si>
    <t>229</t>
  </si>
  <si>
    <t>767620124</t>
  </si>
  <si>
    <t>Montáž oken kovových zdvojených otevíravých do panelů nebo ocelové konstrukce pl přes 2,5 m2</t>
  </si>
  <si>
    <t>458</t>
  </si>
  <si>
    <t>Poznámka k položce:
Poznámka k položce: LOP Hliníkový minimalistický systém s přerušeným tepelným mostem,  nerezovými ložiskovými pojezdy zabudovanými do posuvných panelů a strukturálně řešeným nárožím Obvodový rám a bezbariérové kolejnice zabudované do souvrství podlahy a stropu , součástí rámu purenitové rozšiřovací hranoly pro bezpečné provedení připojovací spáry Po celém obvodu stejná pohledová tl. rámu posuvných  křídla 34 mm, nerezové kování - bude vybráno dle předložených vzorků. Hliníkový minimalistický systém s přerušeným tepelným mostem. Po celém obvodu stejná pohledová tl. rámu posuvných  křídla 34 mm. Zasklení tepelně izolačním trojsklem ESG</t>
  </si>
  <si>
    <t>O01</t>
  </si>
  <si>
    <t>10,35*3,45</t>
  </si>
  <si>
    <t>O02</t>
  </si>
  <si>
    <t>5,7*3,45</t>
  </si>
  <si>
    <t>O03</t>
  </si>
  <si>
    <t>8,3*3,45</t>
  </si>
  <si>
    <t>O04</t>
  </si>
  <si>
    <t>1,5*3,45</t>
  </si>
  <si>
    <t>O05</t>
  </si>
  <si>
    <t>1,8*3</t>
  </si>
  <si>
    <t>55341015</t>
  </si>
  <si>
    <t>okno Al- hliníkový minimalistický systém, nerezovými ložiskovými pojezdy zabudovanými do posuvných panelů, tl. rámu posuvných  křídel 34 mm, tepelně izolační trojsklo ESG</t>
  </si>
  <si>
    <t>460</t>
  </si>
  <si>
    <t>Poznámka k položce:
Poznámka k položce: OP Hliníkový minimalistický systém s přerušeným tepelným mostem,  nerezovými ložiskovými pojezdy zabudovanými do posuvných panelů a strukturálně řešeným nárožím Obvodový rám a bezbariérové kolejnice zabudované do souvrství podlahy a stropu , součástí rámu purenitové rozšiřovací hranoly pro bezpečné provedení připojovací spáry Po celém obvodu stejná pohledová tl. rámu posuvných  křídla 34 mm, nerezové kování - bude vybráno dle předložených vzorků. Hliníkový minimalistický systém s přerušeným tepelným mostem. Po celém obvodu stejná pohledová tl. rámu posuvných  křídla 34 mm. Zasklení tepelně izolačním trojsklem ESG. LOP kotven do podlahy a střešní konstrukce. Připojovací spára okna z interiéru přelepena parotěsnou páskou, z exteriéru páskou paropropustnou. Připojovací spára bude vyplněna montážní PUR pěnou. Zabudování oken do konstrukce bude splňovat požadavky normy ČSN 74 6077 Okna a vnější dveře - Požadavky na zabudování</t>
  </si>
  <si>
    <t>231</t>
  </si>
  <si>
    <t>76762RR</t>
  </si>
  <si>
    <t>Těsnící komprimační páska D+M</t>
  </si>
  <si>
    <t>462</t>
  </si>
  <si>
    <t>2*(10,35+3,45)</t>
  </si>
  <si>
    <t>2*(5,7+3,45)</t>
  </si>
  <si>
    <t>2*(8,3+3,45)</t>
  </si>
  <si>
    <t>2*(1,55+3,45)</t>
  </si>
  <si>
    <t>2*(1,8+3)</t>
  </si>
  <si>
    <t>"z 2. strany" 89</t>
  </si>
  <si>
    <t>Pol1</t>
  </si>
  <si>
    <t>Z01- ocelové spirálové schodiště , v ocelovém tubusu- 24 x 175/250mm, vřeteno- trubka Ø 200 mm- v. 5 345 mm, stupně- slzičkový plech 4 mm, 410x90x 900 mm, podesta 1000 x 1000 mm, tubus Ø 1 940 mm v. 4 215 mm, dělící stěny 1250 x 3500 mm,  400 x 3500 mm, m</t>
  </si>
  <si>
    <t>464</t>
  </si>
  <si>
    <t>Poznámka k položce:
Poznámka k položce: Na vřetenu z ocelové trubky jsou navařeny jednotlivé stupně ze slzičkového plechu. Podstupnice jsou řešeny klasickým ocelovým hladkým plechem a vůči hraně stupňů jsou zapuštěny o 40 mm. Z vnější strany jsou navařeny obruby z ocelového plechu, které vytvařejí tubus. Spodní hrana tubusu lemuje stupně a podstupně schodiště. Horní hrana tubusu je vytažena 20 mm nad úroveň terasy. Tubus je doplněn o dva plechy, které vymezují prostory místností  1.07 a 1.08. Madlo schodiště je řešeno ocelovou trubkou Ø 40mm, která bude kotvena do konctrukce tubusu. Statický výpočet, přesně rozměry a kotvení schodiště bude řešeno v rámci dílenské dokumentace. Ocelové spirálové schodiště , v ocelovém tubusu- 24 x 175/250mm, vřeteno- trubka Ø 200 mm- v. 5 345 mm, stupně- slzičkový plech 4 mm, 410x90x 900 mm, podesta 1000 x 1000 mm, tubus Ø 1 940 mm v. 4 215 mm, dělící stěny 1250 x 3500 mm,  400 x 3500 mm, madlo- trubka Ø 40 mm,  délka 11 000 mm, povrch: zinkování + nátěr kovu - RAL dle architekta</t>
  </si>
  <si>
    <t>233</t>
  </si>
  <si>
    <t>Pol2</t>
  </si>
  <si>
    <t>Z02- ocelová patka sloupu s rozetou, patka- Ø 215 mm, v. 205 mm- plech 3 mm, rozeta Ø 275 mm plech 3 mm, povrch: zinkování + nátěr kovu - RAL dle architekta</t>
  </si>
  <si>
    <t>466</t>
  </si>
  <si>
    <t>Poznámka k položce:
Poznámka k položce: provedení patky s rozetou nutno vzorkovat, ocelová patka sloupu s rozetou, patka- Ø 215 mm, v. 205 mm- plech 3 mm, rozeta Ø 275 mm plech 3 mm, povrch: zinkování + nátěr kovu - RAL dle architekta</t>
  </si>
  <si>
    <t>Pol3</t>
  </si>
  <si>
    <t>Z03- ocelová hlavice sloupu, plech 3 mm, Ø 175 mm v. 100 mm, povrch: zinkování + nátěr kovu - RAL dle architekta</t>
  </si>
  <si>
    <t>468</t>
  </si>
  <si>
    <t>Poznámka k položce:
Poznámka k položce: provedení hlavice nutno vzorkovat</t>
  </si>
  <si>
    <t>235</t>
  </si>
  <si>
    <t>Pol4</t>
  </si>
  <si>
    <t>Z04- ocelové zábradlí- nosný ocelový  rám jekl 110/110/4 mm (š/v: 1 925 x 850 mm), oplechování- plech 2 mm (plocha 3,35 m2), nátěr kovu - RAL</t>
  </si>
  <si>
    <t>470</t>
  </si>
  <si>
    <t>Poznámka k položce:
Poznámka k položce: prvek je nutno koordinovat s dodavetelem prvku TR13</t>
  </si>
  <si>
    <t>Pol5</t>
  </si>
  <si>
    <t>Z05- dvoukřídlé dveře do skladu- ocelový obvodový rám jekl 40/40/3 mm (rozměr 1700 x2350 mm), rám dveřního křídla jekl 40/40/3 mm (rozměr š/v: 2x 800 / 2 300 mm), zámek s cylindrickou vložkou, vratová zarážka délky 300 mm - 3 ks (2 ks na vedlejším křídle,</t>
  </si>
  <si>
    <t>472</t>
  </si>
  <si>
    <t>Poznámka k položce:
Poznámka k položce: dvoukřídlé dveře do skladu- ocelový obvodový rám jekl 40/40/3 mm (rozměr 1700 x2350 mm), rám dveřního křídla jekl 40/40/3 mm (rozměr š/v: 2x 800 / 2 300 mm), zámek s cylindrickou vložkou, vratová zarážka délky 300 mm - 3 ks (2 ks na vedlejším křídle, 1ks na hlavním křídle), zinkování + nástřik kovu, zámek s cylindrickou vložkou, vratová zarážka délky 300 mm - 3 ks (2 ks na vedlejším křídle, 1ks na hlavním křídle) + 2 ks kovových trubiček navrtaných v zemi pro zajištění křídel v otevřené poloze dveřní kování madlo - madlo (na každém křídle), jednotlivá křídla kotvit pomocí dvojice regulovatelných pantů s varnou matkou do obvodového rámu</t>
  </si>
  <si>
    <t>237</t>
  </si>
  <si>
    <t>Pol6</t>
  </si>
  <si>
    <t>Z06- ocelový rám, sloupek, U profil- délka 3 440 mm, překlad- ocelový svařenec z U profilů 200/110/4 mm -délka 3000 mm, sloupek- ocelový svařenec z U profilů 200/110/4 mm- délka 3 440 mm</t>
  </si>
  <si>
    <t>474</t>
  </si>
  <si>
    <t>Poznámka k položce:
Poznámka k položce: ocelový rám, sloupek, U profil- délka 3 440 mm, překlad- ocelový svařenec z U profilů 200/110/4 mm -délka 3000 mm, sloupek- ocelový svařenec z U profilů 200/110/4 mm- délka 3 440 mm, prvek je detailně rozkreslen v části ASR D.1.1.C.2 - Kniha detailů, prvek je nutno koordinovat s dodavetelem LOPu</t>
  </si>
  <si>
    <t>Pol7</t>
  </si>
  <si>
    <t>Z07- ocelové zábradlí  kolem terasy- sloupky plochá tyč 10/50/1 000 mm- kartáčovaný nerez, madlo- trubka Ø 40 mm, celková délka 19 700 mm- kartáčovaný nerez, výplň- síť a=60, b=60, d=1,5 mm h= 840 mm, plocha 15 m2- nerez</t>
  </si>
  <si>
    <t>476</t>
  </si>
  <si>
    <t>Poznámka k položce:
Poznámka k položce: ocelové zábradlí  kolem terasy- sloupky plochá tyč 10/50/1 000 mm- kartáčovaný nerez, madlo- trubka Ø 40 mm, celková délka 19 700 mm- kartáčovaný nerez, výplň- síť a=60, b=60, d=1,5 mm h= 840 mm, plocha 15 m2- nerez, rozteč sloupků po 2100 mm - celkem 14 ks, jedno pole otevíravé pro servis střechy, zajištěno prošroubováním</t>
  </si>
  <si>
    <t>239</t>
  </si>
  <si>
    <t>Pol8</t>
  </si>
  <si>
    <t>Z08- ocelový podklad pro kotvení madla, jekl 50/30/3 mm, délka 4 950 mm, nátěr kovu - RAL</t>
  </si>
  <si>
    <t>478</t>
  </si>
  <si>
    <t>Poznámka k položce:
Poznámka k položce: ocelový podklad pro kotvení madla, jekl 50/30/3 mm, délka 4 950 mm, nátěr kovu - RAL, jekl je na koncích sešikmený a zazátkovaný, prvek je nutno koordinovat s dodavetelem prvku TR13 a dodavatelem osvětlení, prvek je detailně rozkreslen v části ASR D.1.1.C.2 - Kniha detailů</t>
  </si>
  <si>
    <t>Pol9</t>
  </si>
  <si>
    <t>Z09- venkovní ocelové schodiště- schodnice plech 10 mm, rozměr 1400 x 300 mm, 4 ks, konzola podesty plech 10 mm, rozměr  2000 x 300 mm, 2 ks, stupnice, L profil 40/40/ 4 - 300 mm slzičkový plech 4 mm, rozměr 900 x 300 mm, 8 ks, podesta, slzičkový plech 4</t>
  </si>
  <si>
    <t>480</t>
  </si>
  <si>
    <t>241</t>
  </si>
  <si>
    <t>Pol10</t>
  </si>
  <si>
    <t>Z11- ocelová obruba  zatravňovací dlažby, pásovina  5/100 mm, s navařenými trny výšky 300 mm osazenými do betonového lože</t>
  </si>
  <si>
    <t>482</t>
  </si>
  <si>
    <t>Pol11</t>
  </si>
  <si>
    <t>Z12- oplocení kurtů- sloupky - nosné, svislé- plotový sloupek  Ø 60 mm, v. 3000 mm, rozteč sloupků cca 2100 mm, rám pletiva- plotový sloupek Ø 25 mm, rozměr 2100/2500 mm, výplň drátěné pletivo velikost oka 50 / 50 mm (plocha 93 m2), branka (dvoukřídlá), p</t>
  </si>
  <si>
    <t>484</t>
  </si>
  <si>
    <t>Poznámka k položce:
Poznámka k položce: oplocení kurtů- sloupky - nosné, svislé- plotový sloupek  Ø 60 mm, v. 3000 mm, rozteč sloupků cca 2100 mm, rám pletiva- plotový sloupek Ø 25 mm, rozměr 2100/2500 mm, výplň drátěné pletivo velikost oka 50 / 50 mm (plocha 93 m2), branka (dvoukřídlá), plotový sloupek (rám křídla) Ø 38 mm, plotový sloupek (rám pletiva) Ø 25 mm, drátěné pletivo (výplň) velikost oka 50 / 50 mm, š/v: 2x 1050 / 2500 mm, povrch: zinkování + zelená prášková barva, prvek je detailně rozkreslen v části ASR D.1.1.C.2 - Kniha detailů,oplocení kurtů je dle požadavku Odboru památkové péče nutno řešit v podobném duchu stávajícího oplocení, zámek s cylindrickou vložkou vratová zarážka délky 300 mm - 2 ks (1 ks na vedlejším křídle, 1ks  na hlavním křídle) + 2 ks kovových trubiček navrtaných v zemi pro zajištění křídel  v otevřené poloze, zámek s cylindrickou vložkou, vratová zarážka délky 300 mm - 2 ks (1 ks na vedlejším křídle, 1ks  na hlavním křídle) + 2 ks kovových trubiček navrtaných v zemi pro zajištění křídel  v otevřené poloze , dveřní kování klika - klika</t>
  </si>
  <si>
    <t>ED01</t>
  </si>
  <si>
    <t>ED01- dvoukřídlé vchodové dveře do trafostanice rozměr 1850 / 2400 mm, ocelový rám, křídlo ocelové, plné, hladké vč. kování, nástřik antracit (RAL 7016)</t>
  </si>
  <si>
    <t>486</t>
  </si>
  <si>
    <t>Poznámka k položce:
Poznámka k položce: kotveno přes ocelové profily  do stěny trafostanice, dveře naloženy na stěně</t>
  </si>
  <si>
    <t>ED02</t>
  </si>
  <si>
    <t>ED02- vchodové dveře levé rozměr 900/2300 mm, rám- hliníkový tepelně izolační profil tl. 70 mm vč. kování, s vnější doplňkovým dřevěným obkladem</t>
  </si>
  <si>
    <t>488</t>
  </si>
  <si>
    <t>Poznámka k položce:
Poznámka k položce: dveře kotveny do stěny přes vykonzolovaný kaslík z fóliované překližky tl. 15 mm. Do kaslíku budou dveře kotveny pomocí pásových kotev. Připojovací spára okna z interiéru přelepena parotěsnou páskou, z exteriéru páskou paropropustnou. Připojovací spára bude vyplněna montážní PUR pěnou. Zabudování oken do konstrukce bude splňovat požadavky normy ČSN 74 6077 Okna a vnější dveře - Požadavky na zabudování</t>
  </si>
  <si>
    <t>245</t>
  </si>
  <si>
    <t>ED03</t>
  </si>
  <si>
    <t>ED03- chodové dveře rozměr 900/2300 mm,  otevíravé ven, rám hliníkový tepelně izolační profil tl. 70 mm vč. kování, s vnější doplňkovým dřevěným obkladem</t>
  </si>
  <si>
    <t>490</t>
  </si>
  <si>
    <t>998767201</t>
  </si>
  <si>
    <t>Přesun hmot procentní pro zámečnické konstrukce v objektech v do 6 m</t>
  </si>
  <si>
    <t>492</t>
  </si>
  <si>
    <t>772</t>
  </si>
  <si>
    <t>Ostatní výrobky</t>
  </si>
  <si>
    <t>247</t>
  </si>
  <si>
    <t>OV01</t>
  </si>
  <si>
    <t>OV01- Exteriérová okenice dveří- ocelový obvodový rám, jekl 40/40/3 mm, š/v: 1 700/2350 mm, kotveno do podlahy a stěn, rám dveřního křídla, jekl 40/40/3 mm, š/v: 2x 800 / 2 300 mm, jednotlivá křídla kotvit pomocí dvojce regulovatelných pantů s varnou matk</t>
  </si>
  <si>
    <t>494</t>
  </si>
  <si>
    <t>Poznámka k položce:
Poznámka k položce: nutná koordinace s dodavatelem prvku O05 a dřevěného obložení fasády</t>
  </si>
  <si>
    <t>OV02</t>
  </si>
  <si>
    <t>OV02- kamenný stupeň do TS- prefabrikovaný schodišťový stupeň z tryskaného betonu- š/h/v: 2500/325/200 mm</t>
  </si>
  <si>
    <t>496</t>
  </si>
  <si>
    <t>Poznámka k položce:
Poznámka k položce: prefabrikovaný schodišťový stupeň z tryskaného betonu, š/h/v: 2 500/325/200 mm</t>
  </si>
  <si>
    <t>249</t>
  </si>
  <si>
    <t>OV03</t>
  </si>
  <si>
    <t>OV03- sprchový paravan- HPL deska instalována s horní nerezovou hrazdou a na nerezových nohách š/v: 1 700/2300</t>
  </si>
  <si>
    <t>498</t>
  </si>
  <si>
    <t>OV04</t>
  </si>
  <si>
    <t>OV04- umyvadlový pult- Horní skříňky- korpus- MDF deska, bílý matný lak, dvířka- MDF deska, bílý matný lak, zrcadlo na přední straně, vybavení- osoušeč rukou, zásobník tekutého mýdla, zásobník papírových ručníků, osvětlení- integrované horní a spodní osvě</t>
  </si>
  <si>
    <t>500</t>
  </si>
  <si>
    <t>Poznámka k položce:
Poznámka k položce: prvek je detailně rozkreslen  v části ASR D.1.1.C.2 -  kniha detailů</t>
  </si>
  <si>
    <t>251</t>
  </si>
  <si>
    <t>OV05</t>
  </si>
  <si>
    <t>OV05- roleta- látková zatemňovací roleta, světle šedá konstrukční řešení s očkem, závažím a pružinou, pro ruzné nastavení výšky stažení látky (bez lanek)- š/v: 2 050/3400 mm</t>
  </si>
  <si>
    <t>502</t>
  </si>
  <si>
    <t>Poznámka k položce:
Poznámka k položce: finální rozměry rolet přizpůsobit dle skutečného provedení stavby</t>
  </si>
  <si>
    <t>OV06</t>
  </si>
  <si>
    <t>OV06- roleta- látková zatemňovací roleta, světle šedá- š/v: 1700/3400</t>
  </si>
  <si>
    <t>504</t>
  </si>
  <si>
    <t>253</t>
  </si>
  <si>
    <t>OV07</t>
  </si>
  <si>
    <t>OV07- roleta- konstrukční řešení s očkem, závažím a pružinou, pro ruzné nastavení výšky stažení látky (bez lanek), š/v : 1950/3400</t>
  </si>
  <si>
    <t>506</t>
  </si>
  <si>
    <t>Poznámka k položce:
Poznámka k položce: finální rozměry rolet přizpůsobit dle skutečného provedení stavby,</t>
  </si>
  <si>
    <t>OV08</t>
  </si>
  <si>
    <t>OV08- roleta- konstrukční řešení s očkem, závažím a pružinou, pro ruzné nastavení výšky stažení látky (bez lanek), š/v : 1600/3400 mm</t>
  </si>
  <si>
    <t>508</t>
  </si>
  <si>
    <t>255</t>
  </si>
  <si>
    <t>OV09</t>
  </si>
  <si>
    <t>OV09- venkovní lavička dřevěná, hnědý nátěr, dle standardů IPRu</t>
  </si>
  <si>
    <t>510</t>
  </si>
  <si>
    <t>OV10</t>
  </si>
  <si>
    <t>OV10- cyklostojan ocelový vč. povrchové úpravy, rozměr 80x36 cm (dle standardu IPRu)</t>
  </si>
  <si>
    <t>512</t>
  </si>
  <si>
    <t>257</t>
  </si>
  <si>
    <t>OV11</t>
  </si>
  <si>
    <t>OV11- obrubníky betonové, š/h/v: 150/300/500 - 1500 mm (předpokládaný rozměr), typ obrubníku bude upřesněn dle požadavků TSK</t>
  </si>
  <si>
    <t>514</t>
  </si>
  <si>
    <t>OV12</t>
  </si>
  <si>
    <t>OV12- lapač střešních splavenin (geiger), plastový lapač střešních splavenin, svislý spodní vývod DN 100, rozměr 305/155/235 mm</t>
  </si>
  <si>
    <t>516</t>
  </si>
  <si>
    <t>259</t>
  </si>
  <si>
    <t>OV13</t>
  </si>
  <si>
    <t>OV13- přípojkový pilíř- prefabrikovaný pilíř z pohledového betonu plechová dvířka s vyžezanými symboly blesku, povrchová úprava - matný nerez, š/h/v/: 1450/400/2600 mm</t>
  </si>
  <si>
    <t>518</t>
  </si>
  <si>
    <t>Poznámka k položce:
Poznámka k položce: prvek je detailně rozkreslen v části ASR D.1.1.C.2 - kniha detailů, v rámci dílenské dokumentace bude řešeno založení prvku a řešení prostupu  elektrických kabelů přípojky do pilíře</t>
  </si>
  <si>
    <t>OV15</t>
  </si>
  <si>
    <t>OV15 - liniový žlab s litinovým roštem vč. osazení a napojení na kanalizaci</t>
  </si>
  <si>
    <t>520</t>
  </si>
  <si>
    <t>261</t>
  </si>
  <si>
    <t>772RR</t>
  </si>
  <si>
    <t>Požární těsnění a požární ucpávky vč. vyhotovení knihy požárních ucpávek</t>
  </si>
  <si>
    <t>522</t>
  </si>
  <si>
    <t>773</t>
  </si>
  <si>
    <t>Podlahy z litého teraca</t>
  </si>
  <si>
    <t>771591112</t>
  </si>
  <si>
    <t>Izolace pod dlažbu nátěrem nebo stěrkou ve dvou vrstvách</t>
  </si>
  <si>
    <t>524</t>
  </si>
  <si>
    <t xml:space="preserve"> místnosti S02,S03,S05,S06,S08,S09, S10, S11</t>
  </si>
  <si>
    <t>(5,94+5,94+2,46+2,73+3,38+3,48+5,63+5,63)*1,1</t>
  </si>
  <si>
    <t>1:NP</t>
  </si>
  <si>
    <t>1.02,1.03,1.06</t>
  </si>
  <si>
    <t>(4,3+4,31+6,32)*1,1</t>
  </si>
  <si>
    <t>263</t>
  </si>
  <si>
    <t>771151026</t>
  </si>
  <si>
    <t>Samonivelační stěrka podlah pevnosti 30 MPa tl přes 12 do 15 mm</t>
  </si>
  <si>
    <t>526</t>
  </si>
  <si>
    <t>773521261</t>
  </si>
  <si>
    <t>Podlahy z barevného litého teraca zřízení podlahy prosté tl 15 mm</t>
  </si>
  <si>
    <t>528</t>
  </si>
  <si>
    <t>S.01 až S.11</t>
  </si>
  <si>
    <t>14,56+5,94+5,94+14,56+2,46+2,73+11,39+3,38+3,48+5,63+5,63</t>
  </si>
  <si>
    <t>M101 až M105</t>
  </si>
  <si>
    <t>40,44+4,3+4,31+1,97+18,56</t>
  </si>
  <si>
    <t>265</t>
  </si>
  <si>
    <t>58342012</t>
  </si>
  <si>
    <t>drť vápencová barevná s příměsí žuly a křemence, frakce 4/8, pevnost C50 pro lité teraco tl. 15 mm, vč. soklu výšky 50 mm s nerezovou lištou</t>
  </si>
  <si>
    <t>530</t>
  </si>
  <si>
    <t>998773201</t>
  </si>
  <si>
    <t>Přesun hmot procentní pro podlahy teracové lité v objektech v do 6 m</t>
  </si>
  <si>
    <t>532</t>
  </si>
  <si>
    <t>781</t>
  </si>
  <si>
    <t>Dokončovací práce - obklady</t>
  </si>
  <si>
    <t>267</t>
  </si>
  <si>
    <t>781131112</t>
  </si>
  <si>
    <t>Izolace pod obklad nátěrem nebo stěrkou ve dvou vrstvách</t>
  </si>
  <si>
    <t>534</t>
  </si>
  <si>
    <t>1,15*2*1,2</t>
  </si>
  <si>
    <t>S.06</t>
  </si>
  <si>
    <t>1,55*1,2</t>
  </si>
  <si>
    <t>1,35*1,2*2</t>
  </si>
  <si>
    <t>1,2*1,2*2</t>
  </si>
  <si>
    <t>3,05*1,2</t>
  </si>
  <si>
    <t>(3,05+1,2)*1,2</t>
  </si>
  <si>
    <t>(1,9+0,4+0,2)*1,2</t>
  </si>
  <si>
    <t>(1,4+1,9+1,5)*2,3</t>
  </si>
  <si>
    <t>1,9*1,2</t>
  </si>
  <si>
    <t>(1,45+1,5+1,9)*2,3</t>
  </si>
  <si>
    <t>M1.03</t>
  </si>
  <si>
    <t>(2,15+2,15+2,05+2,05)*2,3</t>
  </si>
  <si>
    <t>781474117</t>
  </si>
  <si>
    <t>Montáž obkladů vnitřních keramických hladkých přes 35 do 45 ks/m2 lepených flexibilním lepidlem</t>
  </si>
  <si>
    <t>536</t>
  </si>
  <si>
    <t>KO.03</t>
  </si>
  <si>
    <t>(2,7+1,34)*2,3</t>
  </si>
  <si>
    <t>(0,4+0,16+0,4)*2,3</t>
  </si>
  <si>
    <t>KO.04</t>
  </si>
  <si>
    <t>1,95*2,3</t>
  </si>
  <si>
    <t>(2,7+1,3+0,38+0,38+0,16+0,18+0,18)*2,3</t>
  </si>
  <si>
    <t>1,9*2,3</t>
  </si>
  <si>
    <t>(1,9+1,9+1,3+1,3)*2,3-0,8*2,1</t>
  </si>
  <si>
    <t>M1.02</t>
  </si>
  <si>
    <t>269</t>
  </si>
  <si>
    <t>5976125R</t>
  </si>
  <si>
    <t>keramický obklad- 150x150 mm, barva bílá</t>
  </si>
  <si>
    <t>538</t>
  </si>
  <si>
    <t>38,544*1,1 "Přepočtené koeficientem množství</t>
  </si>
  <si>
    <t>597612556R</t>
  </si>
  <si>
    <t>keramický obklad- 150x150 mm, barva smaragdová</t>
  </si>
  <si>
    <t>540</t>
  </si>
  <si>
    <t>8,855*1,1 "Přepočtené koeficientem množství</t>
  </si>
  <si>
    <t>271</t>
  </si>
  <si>
    <t>781474120</t>
  </si>
  <si>
    <t>Montáž obkladů vnitřních keramických hladkých přes 85 do 100 ks/m2 lepených flexibilním lepidlem</t>
  </si>
  <si>
    <t>542</t>
  </si>
  <si>
    <t>KO.01</t>
  </si>
  <si>
    <t>(2,05+1+2,05)*2,3-0,8*2,1</t>
  </si>
  <si>
    <t>KO.02</t>
  </si>
  <si>
    <t>1*2,3</t>
  </si>
  <si>
    <t>(2,05+2,05)*2,3-0,8*2,1</t>
  </si>
  <si>
    <t>(1*2)*2,3</t>
  </si>
  <si>
    <t>KO.01 a KO.02</t>
  </si>
  <si>
    <t>(2,15+2,15+2,05+2,05)*2,3-0,9*2,3</t>
  </si>
  <si>
    <t>59761062</t>
  </si>
  <si>
    <t>keramický obklad- mozaika 20x145x8 mm, světle šedá</t>
  </si>
  <si>
    <t>544</t>
  </si>
  <si>
    <t>(2,15+2,15)*2,3</t>
  </si>
  <si>
    <t>273</t>
  </si>
  <si>
    <t>59761069</t>
  </si>
  <si>
    <t>keramický obklad- mozaika 20x145x8 mm, smaragdově zelená</t>
  </si>
  <si>
    <t>546</t>
  </si>
  <si>
    <t>(2,05+2,05)*2,3-0,9*2,3</t>
  </si>
  <si>
    <t>998781201</t>
  </si>
  <si>
    <t>Přesun hmot procentní pro obklady keramické v objektech v do 6 m</t>
  </si>
  <si>
    <t>548</t>
  </si>
  <si>
    <t>783</t>
  </si>
  <si>
    <t>Dokončovací práce - nátěry</t>
  </si>
  <si>
    <t>275</t>
  </si>
  <si>
    <t>783164101</t>
  </si>
  <si>
    <t>Základní jednonásobný olejový nátěr truhlářských konstrukcí</t>
  </si>
  <si>
    <t>550</t>
  </si>
  <si>
    <t>783167101</t>
  </si>
  <si>
    <t>Krycí jednonásobný olejový nátěr truhlářských konstrukcí</t>
  </si>
  <si>
    <t>552</t>
  </si>
  <si>
    <t>277</t>
  </si>
  <si>
    <t>783923161</t>
  </si>
  <si>
    <t>Penetrační akrylátový nátěr pórovitých betonových podlah</t>
  </si>
  <si>
    <t>554</t>
  </si>
  <si>
    <t>783927161</t>
  </si>
  <si>
    <t>Krycí dvojnásobný akrylátový nátěr betonové podlahy</t>
  </si>
  <si>
    <t>556</t>
  </si>
  <si>
    <t>279</t>
  </si>
  <si>
    <t>783932171</t>
  </si>
  <si>
    <t>Celoplošné vyrovnání betonové podlahy cementovou stěrkou tl do 3 mm</t>
  </si>
  <si>
    <t>558</t>
  </si>
  <si>
    <t>M1.06</t>
  </si>
  <si>
    <t>6,32</t>
  </si>
  <si>
    <t>783933151</t>
  </si>
  <si>
    <t>Penetrační epoxidový nátěr hladkých betonových podlah</t>
  </si>
  <si>
    <t>560</t>
  </si>
  <si>
    <t>281</t>
  </si>
  <si>
    <t>783937161</t>
  </si>
  <si>
    <t>Krycí dvojnásobný epoxidový vodou ředitelný nátěr betonové podlahy</t>
  </si>
  <si>
    <t>562</t>
  </si>
  <si>
    <t>784</t>
  </si>
  <si>
    <t>Dokončovací práce - malby a tapety</t>
  </si>
  <si>
    <t>784181101</t>
  </si>
  <si>
    <t>Základní akrylátová jednonásobná bezbarvá penetrace podkladu v místnostech v do 3,80 m</t>
  </si>
  <si>
    <t>564</t>
  </si>
  <si>
    <t>283</t>
  </si>
  <si>
    <t>784211111</t>
  </si>
  <si>
    <t>Dvojnásobné bílé malby ze směsí za mokra velmi dobře oděruvzdorných v místnostech v do 3,80 m</t>
  </si>
  <si>
    <t>566</t>
  </si>
  <si>
    <t>03 - ZTI a přípojky</t>
  </si>
  <si>
    <t>D1 - Kanalizační přípojka</t>
  </si>
  <si>
    <t xml:space="preserve">    D2 - Zemní práce</t>
  </si>
  <si>
    <t xml:space="preserve">    D3 - Trubní vedení</t>
  </si>
  <si>
    <t xml:space="preserve">D4 - Domovní část kanalizační přípojky </t>
  </si>
  <si>
    <t xml:space="preserve">    D5 - Trubní vedení :</t>
  </si>
  <si>
    <t xml:space="preserve">    D6 - Vnitřní kanalizace :</t>
  </si>
  <si>
    <t>D7 - Dešťová kanalizace :</t>
  </si>
  <si>
    <t xml:space="preserve">    D8 - Retenční nádrž - zemní práce</t>
  </si>
  <si>
    <t xml:space="preserve">    D9 - retenční nádrž typová obsah 5,0m3</t>
  </si>
  <si>
    <t xml:space="preserve">    D10 - Vsak :</t>
  </si>
  <si>
    <t xml:space="preserve">    D11 - Domovní dešťová kanalizace :</t>
  </si>
  <si>
    <t>D12 - Vodovodní  přípojka</t>
  </si>
  <si>
    <t xml:space="preserve">    D13 - Zemní práce :</t>
  </si>
  <si>
    <t>D14 - Domovní část vodovodní přípojky :</t>
  </si>
  <si>
    <t xml:space="preserve">    D15 - typová vodoměrná šachta ø 1200</t>
  </si>
  <si>
    <t>D16 - Vnitřní vodovod a zařizovací předměty</t>
  </si>
  <si>
    <t xml:space="preserve">    D36 - Vnitřní vodovod</t>
  </si>
  <si>
    <t xml:space="preserve">    D17 - Zařizovací předměty </t>
  </si>
  <si>
    <t>D1</t>
  </si>
  <si>
    <t>Kanalizační přípojka</t>
  </si>
  <si>
    <t>D2</t>
  </si>
  <si>
    <t>Pol12</t>
  </si>
  <si>
    <t>hloubení rýh a šachet</t>
  </si>
  <si>
    <t>Pol13</t>
  </si>
  <si>
    <t>pažení příložné do hl. 2,5m</t>
  </si>
  <si>
    <t>Pol14</t>
  </si>
  <si>
    <t>odstranění pažení příložného</t>
  </si>
  <si>
    <t>Pol15</t>
  </si>
  <si>
    <t>vytlačená zemina</t>
  </si>
  <si>
    <t>Pol16</t>
  </si>
  <si>
    <t>uložení sypaniny na skládku</t>
  </si>
  <si>
    <t>Pol17</t>
  </si>
  <si>
    <t>pískové lože a obsyp pískem</t>
  </si>
  <si>
    <t>Pol18</t>
  </si>
  <si>
    <t>uvedení povrchu do původního stavu</t>
  </si>
  <si>
    <t>Pol19</t>
  </si>
  <si>
    <t>zásyp - zhutnění jam</t>
  </si>
  <si>
    <t>D3</t>
  </si>
  <si>
    <t>Trubní vedení</t>
  </si>
  <si>
    <t>Pol20</t>
  </si>
  <si>
    <t>potrubí z trub kameninových KT 200</t>
  </si>
  <si>
    <t>Pol21</t>
  </si>
  <si>
    <t>typová kanalizační šachta</t>
  </si>
  <si>
    <t>Pol22</t>
  </si>
  <si>
    <t>litinový poklop ø 600</t>
  </si>
  <si>
    <t>Pol23</t>
  </si>
  <si>
    <t>vysazení odbočky na stáv. stoce z trub kameninových KT 400, 400/200</t>
  </si>
  <si>
    <t>D4</t>
  </si>
  <si>
    <t xml:space="preserve">Domovní část kanalizační přípojky </t>
  </si>
  <si>
    <t>D5</t>
  </si>
  <si>
    <t>Trubní vedení :</t>
  </si>
  <si>
    <t>Pol24</t>
  </si>
  <si>
    <t>potrubí z trub PVC KG 160</t>
  </si>
  <si>
    <t>D6</t>
  </si>
  <si>
    <t>Vnitřní kanalizace :</t>
  </si>
  <si>
    <t>Pol25</t>
  </si>
  <si>
    <t>potrubí z trub PVC 40</t>
  </si>
  <si>
    <t>Pol26</t>
  </si>
  <si>
    <t>potrubí z trub PVC 50</t>
  </si>
  <si>
    <t>Pol26.1</t>
  </si>
  <si>
    <t>potrubí z trub PVC 75</t>
  </si>
  <si>
    <t>Pol26.2</t>
  </si>
  <si>
    <t>potrubí z trub PVC 110</t>
  </si>
  <si>
    <t>Pol27</t>
  </si>
  <si>
    <t>potrubí z trub PVC KG 110</t>
  </si>
  <si>
    <t>Pol26.3</t>
  </si>
  <si>
    <t>potrubí z trub PVC KG 125</t>
  </si>
  <si>
    <t>Pol26.4</t>
  </si>
  <si>
    <t>Pol28</t>
  </si>
  <si>
    <t>Zápachová uzávěrka dřezová HL 126, 50</t>
  </si>
  <si>
    <t>Pol29</t>
  </si>
  <si>
    <t>ventilační hlavice 110</t>
  </si>
  <si>
    <t>Pol30</t>
  </si>
  <si>
    <t>zátka 50</t>
  </si>
  <si>
    <t>Pol30.1</t>
  </si>
  <si>
    <t>zátka 75</t>
  </si>
  <si>
    <t>Pol30.2</t>
  </si>
  <si>
    <t>zátka 110</t>
  </si>
  <si>
    <t>Poznámka k položce:
Poznámka k položce: Poznámka k položce: zpětná klapka HL 712</t>
  </si>
  <si>
    <t>D7</t>
  </si>
  <si>
    <t>Dešťová kanalizace :</t>
  </si>
  <si>
    <t>Pol31</t>
  </si>
  <si>
    <t>potrubí  z trub PVC KG 125</t>
  </si>
  <si>
    <t>D8</t>
  </si>
  <si>
    <t>Retenční nádrž - zemní práce</t>
  </si>
  <si>
    <t>Pol32</t>
  </si>
  <si>
    <t>výkop jámy</t>
  </si>
  <si>
    <t>Pol33</t>
  </si>
  <si>
    <t>odvoz zeminy</t>
  </si>
  <si>
    <t>Pol34</t>
  </si>
  <si>
    <t>zásyp prohozenou zeminou</t>
  </si>
  <si>
    <t>Pol35</t>
  </si>
  <si>
    <t>ponorné zahradní  čerpadlo</t>
  </si>
  <si>
    <t>D9</t>
  </si>
  <si>
    <t>retenční nádrž typová obsah 5,0m3</t>
  </si>
  <si>
    <t>Pol12.1</t>
  </si>
  <si>
    <t>Vsak :</t>
  </si>
  <si>
    <t>Pol36</t>
  </si>
  <si>
    <t>zásyp makademem nebo štěrkem vel. 32/60</t>
  </si>
  <si>
    <t>Pol37</t>
  </si>
  <si>
    <t>geotextilie</t>
  </si>
  <si>
    <t>D11</t>
  </si>
  <si>
    <t>Domovní dešťová kanalizace :</t>
  </si>
  <si>
    <t>Pol38</t>
  </si>
  <si>
    <t>potrubí z trub PVC HT 75</t>
  </si>
  <si>
    <t>Pol26.5</t>
  </si>
  <si>
    <t>potrubí z trub PVC HT 110</t>
  </si>
  <si>
    <t>Pol39</t>
  </si>
  <si>
    <t>střešní vtok 100</t>
  </si>
  <si>
    <t>Pol40</t>
  </si>
  <si>
    <t>zápachová uzávěrka HL 138 pro VZT a ÚT</t>
  </si>
  <si>
    <t>Pol41</t>
  </si>
  <si>
    <t>podlahová vpust HL 310 NPr 50/75/110</t>
  </si>
  <si>
    <t>D12</t>
  </si>
  <si>
    <t>Vodovodní  přípojka</t>
  </si>
  <si>
    <t>D13</t>
  </si>
  <si>
    <t>Zemní práce :</t>
  </si>
  <si>
    <t>Pol42</t>
  </si>
  <si>
    <t>hloubení rýh</t>
  </si>
  <si>
    <t>Pol43</t>
  </si>
  <si>
    <t>pažení příložené do hl. 2,5m</t>
  </si>
  <si>
    <t>Pol44</t>
  </si>
  <si>
    <t>odtranšní pažení příložného</t>
  </si>
  <si>
    <t>Pol45</t>
  </si>
  <si>
    <t>uložení zeminy na sklaádku</t>
  </si>
  <si>
    <t>D14</t>
  </si>
  <si>
    <t>Domovní část vodovodní přípojky :</t>
  </si>
  <si>
    <t>Pol46</t>
  </si>
  <si>
    <t>navrtávací pas Hawle, šoupě Hawle se zemní soupravou 6/4"</t>
  </si>
  <si>
    <t>Pol47</t>
  </si>
  <si>
    <t>potrubí z trub PE 50</t>
  </si>
  <si>
    <t>Pol48</t>
  </si>
  <si>
    <t>přechod PE/plast 20</t>
  </si>
  <si>
    <t>D15</t>
  </si>
  <si>
    <t>typová vodoměrná šachta ø 1200</t>
  </si>
  <si>
    <t>Pol13.1</t>
  </si>
  <si>
    <t>D16</t>
  </si>
  <si>
    <t>Vnitřní vodovod a zařizovací předměty</t>
  </si>
  <si>
    <t>D36</t>
  </si>
  <si>
    <t>Vnitřní vodovod</t>
  </si>
  <si>
    <t>Pol49</t>
  </si>
  <si>
    <t>Potrubí tlakové plastové pro studenou vodu PN 10 včetně izolace 25</t>
  </si>
  <si>
    <t>Pol50</t>
  </si>
  <si>
    <t>Potrubí tlakové plastové pro studenou vodu PN 10 včetně izolace 32</t>
  </si>
  <si>
    <t>Pol50.1</t>
  </si>
  <si>
    <t>Potrubí tlakové plastové pro studenou vodu PN 10 včetně izolace 40</t>
  </si>
  <si>
    <t>Pol51</t>
  </si>
  <si>
    <t>dtto pro teplou vodu a cirkulaci PN 20 včetně zesílené izolace 20</t>
  </si>
  <si>
    <t>Pol26.6</t>
  </si>
  <si>
    <t>dtto pro teplou vodu a cirkulaci PN 20 včetně zesílené izolace 25</t>
  </si>
  <si>
    <t>Pol26.7</t>
  </si>
  <si>
    <t>dtto pro teplou vodu a cirkulaci PN 20 včetně zesílené izolace 32</t>
  </si>
  <si>
    <t>Pol26.8</t>
  </si>
  <si>
    <t>dtto pro teplou vodu a cirkulaci PN 20 včetně zesílené izolace 40</t>
  </si>
  <si>
    <t>Pol52</t>
  </si>
  <si>
    <t>zemní šachta s kulovým ventilem 3/4" (zalévání zelené střechy) 3/4"</t>
  </si>
  <si>
    <t>Pol53</t>
  </si>
  <si>
    <t>kulový uzávěr KK  3/4"</t>
  </si>
  <si>
    <t>Pol26.9</t>
  </si>
  <si>
    <t>kulový uzávěr KK  5/4"</t>
  </si>
  <si>
    <t>Pol54</t>
  </si>
  <si>
    <t>kulový uzávěr KK s výpustí 3/4"</t>
  </si>
  <si>
    <t>Pol55</t>
  </si>
  <si>
    <t>rohový ventil s fitrem 1/2"</t>
  </si>
  <si>
    <t>Pol56</t>
  </si>
  <si>
    <t>zpětná klapka 3/4"</t>
  </si>
  <si>
    <t>Pol26.10</t>
  </si>
  <si>
    <t>zpětná klapka 5/4"</t>
  </si>
  <si>
    <t>Pol57</t>
  </si>
  <si>
    <t>pojišťovací ventil</t>
  </si>
  <si>
    <t>Pol58</t>
  </si>
  <si>
    <t>cirkulační čerpadlo Wilo Star</t>
  </si>
  <si>
    <t>Pol59</t>
  </si>
  <si>
    <t>manometr</t>
  </si>
  <si>
    <t>Pol60</t>
  </si>
  <si>
    <t>expanzní nádoba Refix - 12 l</t>
  </si>
  <si>
    <t>D17</t>
  </si>
  <si>
    <t xml:space="preserve">Zařizovací předměty </t>
  </si>
  <si>
    <t>Pol61</t>
  </si>
  <si>
    <t>WC – závěsné včetně připojovacího zařízení SA.01</t>
  </si>
  <si>
    <t>Pol62</t>
  </si>
  <si>
    <t>závěsný systém Geberit, tlačítko Geberit Sigma 60</t>
  </si>
  <si>
    <t>Pol63</t>
  </si>
  <si>
    <t>WC – závěsné včetně připojovacího zařízení pro invalidy SA.08</t>
  </si>
  <si>
    <t>Pol64</t>
  </si>
  <si>
    <t>umývátko SA.06</t>
  </si>
  <si>
    <t>Pol65</t>
  </si>
  <si>
    <t>umyvadlo pro invalidy SA.09</t>
  </si>
  <si>
    <t>Pol66</t>
  </si>
  <si>
    <t>umyvadlová stojánková baterie SA.24</t>
  </si>
  <si>
    <t>Pol67</t>
  </si>
  <si>
    <t>baterie dřezová stojánková</t>
  </si>
  <si>
    <t>Pol68</t>
  </si>
  <si>
    <t>sprchový set SA.03</t>
  </si>
  <si>
    <t>Pol69</t>
  </si>
  <si>
    <t>sprchový žlábek SA.04</t>
  </si>
  <si>
    <t>Pol70</t>
  </si>
  <si>
    <t>pisoár SA.02</t>
  </si>
  <si>
    <t>Pol71</t>
  </si>
  <si>
    <t>výlevka s nástěnou baterií SA.07</t>
  </si>
  <si>
    <t>Pol72</t>
  </si>
  <si>
    <t>umyvadlo SA.12</t>
  </si>
  <si>
    <t>Pol73</t>
  </si>
  <si>
    <t>madlo SA.10</t>
  </si>
  <si>
    <t>Pol74</t>
  </si>
  <si>
    <t>sklopné madlo SA.11</t>
  </si>
  <si>
    <t>Pol75</t>
  </si>
  <si>
    <t>zásobník tekutého mýdla SA.13</t>
  </si>
  <si>
    <t>Pol76</t>
  </si>
  <si>
    <t>háček na stěnu SA.14</t>
  </si>
  <si>
    <t>Pol77</t>
  </si>
  <si>
    <t>senzorová stojánková umyvadlová baterie SA.15</t>
  </si>
  <si>
    <t>Pol78</t>
  </si>
  <si>
    <t>senzorová baterie s montáží na stěnu SA.16</t>
  </si>
  <si>
    <t>Pol79</t>
  </si>
  <si>
    <t>osoušeč rukou SA.17</t>
  </si>
  <si>
    <t>Pol80</t>
  </si>
  <si>
    <t>zásobník papírových ručníků SA.18</t>
  </si>
  <si>
    <t>Pol81</t>
  </si>
  <si>
    <t>koš na papírové ručníky SA.19</t>
  </si>
  <si>
    <t>Pol82</t>
  </si>
  <si>
    <t>WC tlačítko SA.20</t>
  </si>
  <si>
    <t>Pol83</t>
  </si>
  <si>
    <t>bubnový zásobník na toaletní papír SA.21</t>
  </si>
  <si>
    <t>Pol84</t>
  </si>
  <si>
    <t>odpadkový koš SA.22</t>
  </si>
  <si>
    <t>Pol85</t>
  </si>
  <si>
    <t>nástěnný samodržící toaletní kartáč SA.23</t>
  </si>
  <si>
    <t>Pol86</t>
  </si>
  <si>
    <t>zrcadlo SA.25</t>
  </si>
  <si>
    <t>Pol87</t>
  </si>
  <si>
    <t>dvojumavadlo s přepadem SA.05</t>
  </si>
  <si>
    <t>04 - Vzduchotechnika a ústřední topení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</si>
  <si>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</si>
  <si>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</si>
  <si>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</si>
  <si>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</si>
  <si>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</si>
  <si>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>971042999</t>
  </si>
  <si>
    <t>Stavební přípomoci pro ÚT a větrání - vybourání otvorů pro rozvody - vč. odvozu suti na skládku a následného zapravení, stavební připravenost pro VZT jednotku</t>
  </si>
  <si>
    <t>732</t>
  </si>
  <si>
    <t>Ústřední vytápění - strojovny</t>
  </si>
  <si>
    <t>732331104</t>
  </si>
  <si>
    <t>Nádoba tlaková expanzní pro solární, topnou a chladící soustavu s membránou závitové připojení PN 1,0 o objemu 25 l</t>
  </si>
  <si>
    <t>soubor</t>
  </si>
  <si>
    <t>73252211R</t>
  </si>
  <si>
    <t>Tepelné čerpadlo vzduch/voda kompaktní vnitřní provedení, topný výkon 8,0 kW (A-7/W35°C) + vestavěný elektrokotel 5,9 kW (400 V) - dle specifikace v PD - včetně ekvitermní regulace, odvodu kondenzátu do kanalizace a připojovacích armatur</t>
  </si>
  <si>
    <t>73252511R</t>
  </si>
  <si>
    <t>Zásobník TV objemu 300 l s výměníkem pro připojení topného okruhu z TČ - včetně připojovacích armatur</t>
  </si>
  <si>
    <t>73252512R</t>
  </si>
  <si>
    <t>Akumulační zásobník topné vody objemu 100 l - včetně připojovacích armatur</t>
  </si>
  <si>
    <t>73252515R</t>
  </si>
  <si>
    <t>Čerpadlová skupina pro ekvitermně regulovaný směšovaný topný okruh podlahového vytápění.....8 kW (1-1,5 m3/h)</t>
  </si>
  <si>
    <t>733</t>
  </si>
  <si>
    <t>Ústřední vytápění - rozvodné potrubí</t>
  </si>
  <si>
    <t>733223303</t>
  </si>
  <si>
    <t>Potrubí měděné tvrdé spojované lisováním DN 20 (22 x 1 mm)</t>
  </si>
  <si>
    <t>733223304</t>
  </si>
  <si>
    <t>Potrubí měděné tvrdé spojované lisováním DN 25 (28 x 1,5 mm)</t>
  </si>
  <si>
    <t>733291101</t>
  </si>
  <si>
    <t>Zkouška těsnosti potrubí měděné do D 35x1,5</t>
  </si>
  <si>
    <t>22+35</t>
  </si>
  <si>
    <t>733811241</t>
  </si>
  <si>
    <t>Ochrana potrubí ústředního vytápění termoizolačními trubicemi z PE tl do 20 mm DN do 22 mm</t>
  </si>
  <si>
    <t>733811242</t>
  </si>
  <si>
    <t>Ochrana potrubí ústředního vytápění termoizolačními trubicemi z PE tl do 20 mm DN do 45 mm</t>
  </si>
  <si>
    <t>998733101</t>
  </si>
  <si>
    <t>Přesun hmot tonážní pro rozvody potrubí v objektech v do 6 m</t>
  </si>
  <si>
    <t>734</t>
  </si>
  <si>
    <t>Ústřední vytápění - armatury</t>
  </si>
  <si>
    <t>734221682</t>
  </si>
  <si>
    <t>Termostatická hlavice kapalinová PN 10 do 110°C otopných těles</t>
  </si>
  <si>
    <t>73426141R</t>
  </si>
  <si>
    <t>Sada pro spodní středové připojení otopných těles trubkových</t>
  </si>
  <si>
    <t>998734101</t>
  </si>
  <si>
    <t>Přesun hmot tonážní pro armatury v objektech v do 6 m</t>
  </si>
  <si>
    <t>735</t>
  </si>
  <si>
    <t>Ústřední vytápění - otopná tělesa</t>
  </si>
  <si>
    <t>73516427R</t>
  </si>
  <si>
    <t>Otopné těleso trubkové výška/délka 1820/750 mm</t>
  </si>
  <si>
    <t>735511R01</t>
  </si>
  <si>
    <t>Potrubí pro podlahové vytápění  16x2 mm PE-X s kyslíkovou barierou</t>
  </si>
  <si>
    <t>735511R02</t>
  </si>
  <si>
    <t>Systémová deska T50-h55 s folií a montážními výstupky</t>
  </si>
  <si>
    <t>735511R03</t>
  </si>
  <si>
    <t>Dilatační pás 15x1cm pro podlahové vytápění</t>
  </si>
  <si>
    <t>735511R04</t>
  </si>
  <si>
    <t>Plastifikátor</t>
  </si>
  <si>
    <t>l</t>
  </si>
  <si>
    <t>735511R15</t>
  </si>
  <si>
    <t>Kompletní rozdělovač a sběrač - 1"x18/5 pro podlahové vytápění s integrovanými, uzavíratelnými šroubeními, adaptéry pro plastové trubky a integrovanými uzavíracími ventily, průtokoměry včetně skříně s podstavcem</t>
  </si>
  <si>
    <t>735511R16</t>
  </si>
  <si>
    <t>Kompletní rozdělovač a sběrač - 1"x18/6 pro podlahové vytápění s integrovanými, uzavíratelnými šroubeními, adaptéry pro plastové trubky a integrovanými uzavíracími ventily, průtokoměry včetně skříně s podstavcem</t>
  </si>
  <si>
    <t>735999R01</t>
  </si>
  <si>
    <t>Vyregulování systému, revize a zkoušky</t>
  </si>
  <si>
    <t>998735101</t>
  </si>
  <si>
    <t>Přesun hmot tonážní pro otopná tělesa v objektech v do 6 m</t>
  </si>
  <si>
    <t>751</t>
  </si>
  <si>
    <t>Vzduchotechnika</t>
  </si>
  <si>
    <t>751322011</t>
  </si>
  <si>
    <t>Mtž talířového ventilu D do 100 mm</t>
  </si>
  <si>
    <t>751322R110</t>
  </si>
  <si>
    <t>talířový ventil - odvodní - Ø 100 mm</t>
  </si>
  <si>
    <t>751322012</t>
  </si>
  <si>
    <t>Mtž talířového ventilu D do 200 mm</t>
  </si>
  <si>
    <t>751322R16</t>
  </si>
  <si>
    <t>talířový ventil - přívodní - Ø 125 mm</t>
  </si>
  <si>
    <t>751322R19</t>
  </si>
  <si>
    <t>talířový ventil - odvodní - Ø 125 mm</t>
  </si>
  <si>
    <t>751322R15</t>
  </si>
  <si>
    <t>talířový ventil - přívodní - Ø 160 mm</t>
  </si>
  <si>
    <t>751322R18</t>
  </si>
  <si>
    <t>talířový ventil - odvodní - Ø 160 mm</t>
  </si>
  <si>
    <t>751322R17</t>
  </si>
  <si>
    <t>talířový ventil - odvodní - Ø 200 mm</t>
  </si>
  <si>
    <t>751322111</t>
  </si>
  <si>
    <t>Mtž anemostatu kruhového bez skříně D do 300 mm</t>
  </si>
  <si>
    <t>751322R13</t>
  </si>
  <si>
    <t>kruhový přívodní anemostat s hrdlem Ø200mm a zpětnou klapkou</t>
  </si>
  <si>
    <t>751344114</t>
  </si>
  <si>
    <t>Mtž tlumiče hluku pro kruhové potrubí D do 400 mm</t>
  </si>
  <si>
    <t>751344R12</t>
  </si>
  <si>
    <t>tlumič hluku do kruhového potrubí - Ø 355 mm</t>
  </si>
  <si>
    <t>751398022</t>
  </si>
  <si>
    <t>Mtž větrací mřížky stěnové do 0,100 m2</t>
  </si>
  <si>
    <t>751398R14</t>
  </si>
  <si>
    <t>stěnová mřížka uzavřená - přívodní - 400x 125 mm + regulace R1</t>
  </si>
  <si>
    <t>751398052</t>
  </si>
  <si>
    <t>Mtž protidešťové žaluzie potrubí do 0,300 m2</t>
  </si>
  <si>
    <t>751398R115</t>
  </si>
  <si>
    <t>žalužiová klapka - 450x 450 mm</t>
  </si>
  <si>
    <t>751398053</t>
  </si>
  <si>
    <t>Mtž protidešťové žaluzie potrubí do 0,450 m2</t>
  </si>
  <si>
    <t>751398R114</t>
  </si>
  <si>
    <t>protidešťová žaluzie - 700x 450 mm</t>
  </si>
  <si>
    <t>751510012</t>
  </si>
  <si>
    <t>Vzduchotechnické potrubí pozink čtyřhranné průřezu do 0,07 m2</t>
  </si>
  <si>
    <t>751510013</t>
  </si>
  <si>
    <t>Vzduchotechnické potrubí pozink čtyřhranné průřezu do 0,13 m2</t>
  </si>
  <si>
    <t>751510014</t>
  </si>
  <si>
    <t>Vzduchotechnické potrubí pozink čtyřhranné průřezu do 0,28 m2</t>
  </si>
  <si>
    <t>751510041</t>
  </si>
  <si>
    <t>Vzduchotechnické potrubí pozink kruhové spirálně vinuté D do 100 mm</t>
  </si>
  <si>
    <t>751510042</t>
  </si>
  <si>
    <t>Vzduchotechnické potrubí pozink kruhové spirálně vinuté D do 200 mm</t>
  </si>
  <si>
    <t>8+6</t>
  </si>
  <si>
    <t>751510043</t>
  </si>
  <si>
    <t>Vzduchotechnické potrubí pozink kruhové spirálně vinuté D do 300 mm</t>
  </si>
  <si>
    <t>751510044</t>
  </si>
  <si>
    <t>Vzduchotechnické potrubí pozink kruhové spirálně vinuté D do 400 mm</t>
  </si>
  <si>
    <t>751514612</t>
  </si>
  <si>
    <t>Mtž škrtící klapky do plech potrubí s přírubou do 0,07 m2</t>
  </si>
  <si>
    <t>751514R113</t>
  </si>
  <si>
    <t>regulační klapka ruční - čtyřhranná - 400x 125 mm</t>
  </si>
  <si>
    <t>751514662</t>
  </si>
  <si>
    <t>Mtž škrtící klapky do plech potrubí kruhové s přírubou D do 200 mm</t>
  </si>
  <si>
    <t>751514R111</t>
  </si>
  <si>
    <t>regulační klapka ruční - kruhová - Ø 200 mm</t>
  </si>
  <si>
    <t>751514R112</t>
  </si>
  <si>
    <t>regulační klapka ruční - kruhová - Ø 125 mm</t>
  </si>
  <si>
    <t>751537131</t>
  </si>
  <si>
    <t>Mtž potrubí ohebného izol minerální vatou z Al folie D do 100 mm</t>
  </si>
  <si>
    <t>42981634</t>
  </si>
  <si>
    <t>hlukově a tepelně izolovaná několikavrstvá hadice z AL-polyesteru vyztužená drátem D 102mm, l=10m</t>
  </si>
  <si>
    <t>751537132</t>
  </si>
  <si>
    <t>Mtž potrubí ohebného izol minerální vatou z Al folie D do 200 mm</t>
  </si>
  <si>
    <t>4+15+2</t>
  </si>
  <si>
    <t>42981635</t>
  </si>
  <si>
    <t>hlukově a tepelně izolovaná několikavrstvá hadice z AL-polyesteru vyztužená drátem D 127mm, l=10m</t>
  </si>
  <si>
    <t>42981636</t>
  </si>
  <si>
    <t>hlukově a tepelně izolovaná několikavrstvá hadice z AL-polyesteru vyztužená drátem D 152mm, l=10m</t>
  </si>
  <si>
    <t>42981639</t>
  </si>
  <si>
    <t>hlukově a tepelně izolovaná několikavrstvá hadice z AL-polyesteru vyztužená drátem D 203mm, l=10m</t>
  </si>
  <si>
    <t>7515710R3</t>
  </si>
  <si>
    <t>Uchycení potrubí čtyřhranného průřezu do 0,07 m2 do zdiva</t>
  </si>
  <si>
    <t>7515710R4</t>
  </si>
  <si>
    <t>Uchycení potrubí čtyřhranného průřezu do 0,13 m2 do zdiva</t>
  </si>
  <si>
    <t>7515710R5</t>
  </si>
  <si>
    <t>Uchycení potrubí čtyřhranného průřezu do 0,28 m2 do zdiva</t>
  </si>
  <si>
    <t>7515720R1</t>
  </si>
  <si>
    <t>Uchycení potrubí kruhového D do 100 mm do zdiva</t>
  </si>
  <si>
    <t>7515720R2</t>
  </si>
  <si>
    <t>Uchycení potrubí kruhového D do 200 mm do zdiva</t>
  </si>
  <si>
    <t>7515720R3</t>
  </si>
  <si>
    <t>Uchycení potrubí kruhového D do 300 mm do zdiva</t>
  </si>
  <si>
    <t>7515720R4</t>
  </si>
  <si>
    <t>Uchycení potrubí kruhového D do 400 mm do zdiva</t>
  </si>
  <si>
    <t>751611122</t>
  </si>
  <si>
    <t>Montáž vzduchotechnické jednotky s rekuperací tepla podstropní s výměnou vzduchu do 4500 m3/h</t>
  </si>
  <si>
    <t>751611R11</t>
  </si>
  <si>
    <t>větrací jednotka s rekuperací tepla, max.vzduchový výkon - přívod 1810 m3/h (250 Pa); odvod 1810 m3/h (250 Pa) - viz. specifikace v PD - včetně včetně bypassové klapky; včetně digitální regulace a odvodu kondenzátu do nejbližšího odpadu 2xØ19 mm</t>
  </si>
  <si>
    <t>75199998R</t>
  </si>
  <si>
    <t>Vyregulování systému</t>
  </si>
  <si>
    <t>998751101</t>
  </si>
  <si>
    <t>Přesun hmot tonážní pro vzduchotechniku v objektech v do 12 m</t>
  </si>
  <si>
    <t>71349291R</t>
  </si>
  <si>
    <t>Tepelná izolace pro vzduchotechniku - izolační pásy tl. 25 mm</t>
  </si>
  <si>
    <t>998713101</t>
  </si>
  <si>
    <t>Přesun hmot tonážní pro izolace tepelné v objektech v do 6 m</t>
  </si>
  <si>
    <t>05 - Elektroinstalace silnoproud</t>
  </si>
  <si>
    <t>D1 - Montážní materiál a práce - silnoproudá elektroinstalace včetně bleskosvodu</t>
  </si>
  <si>
    <t xml:space="preserve">    D2 - Montáž trubek elektroinstalačních-plastových tuhých</t>
  </si>
  <si>
    <t xml:space="preserve">    D3 - Montáž trubek elektroinstalačních-plastových ohebných</t>
  </si>
  <si>
    <t xml:space="preserve">    D4 - Montáž trubek ochranných plastových korugovaných, uložených pevně</t>
  </si>
  <si>
    <t xml:space="preserve">    D5 - Montáž krabic elektroinstalačních rozvodek zapuštěných plastových, kruhových</t>
  </si>
  <si>
    <t xml:space="preserve">    D6 - Montáž krabic elektroinstalačních rozvodek nástěnných plastových, čtyřhranných ACIDUR</t>
  </si>
  <si>
    <t xml:space="preserve">    D7 - Montáž lišt a kanálků protahovacích, šířky</t>
  </si>
  <si>
    <t xml:space="preserve">    D8 - Ukončení vodičů izolovaných s označením a zapojením v rozváděči nebo na přístroji</t>
  </si>
  <si>
    <t xml:space="preserve">    D9 - Montáž spínačů jedno nebo dvoupólových nástěnných se zapojením vodičů, pro prostředí obyčejné nebo v</t>
  </si>
  <si>
    <t xml:space="preserve">    D10 - Montáž ovládačů tlačítkových vestavných se zapojením vodičů domovních</t>
  </si>
  <si>
    <t xml:space="preserve">    D11 - Montáž rozvodnic oceloplechových nebo plastových běžných, hmotnosti</t>
  </si>
  <si>
    <t xml:space="preserve">    D12 - Montáž svítidel LED se zapojením vodičů bytových nebo do spol.místností stropních přisazených</t>
  </si>
  <si>
    <t xml:space="preserve">    D13 - Montáž svítidel LED  se zapojením vodičů bytových nebo do spol.místností nástěnných přisazených</t>
  </si>
  <si>
    <t xml:space="preserve">    D14 - Montáž svítide lLED se zapojením vodičů bytových nebo do spol.místností stropních přisazených</t>
  </si>
  <si>
    <t xml:space="preserve">    D15 - Montáž svítidel LED se zapojením vodičů průmyslových stropních přisazených</t>
  </si>
  <si>
    <t xml:space="preserve">    D16 - Montáž zásuvek podlahových - 2 zásuvky v boxu v podlaze se záklopným víčkem</t>
  </si>
  <si>
    <t xml:space="preserve">    D17 - Montáž zásuvek domovních se zapojením vodičů, vestavných 10 popř.16 A bez odvrtání prof.otvoru, prov</t>
  </si>
  <si>
    <t xml:space="preserve">    D18 - Montáž zásuvek domovních se zapojením vodičů, chráněných v krabici 10/16A,pro prostředí obyčejné neb</t>
  </si>
  <si>
    <t xml:space="preserve">    D19 - Montáž izolovaných vodičů, šnůr a kabelů měděných  uložených pevně CYKY,</t>
  </si>
  <si>
    <t xml:space="preserve">    D20 - Montáž kovových nosných konstrukcí - stožár žárově zinkovaný dl. 1,5m prům. 50mm pro anténu</t>
  </si>
  <si>
    <t>D22 - Zemní práce</t>
  </si>
  <si>
    <t xml:space="preserve">    D24 - VYTÝČENÍ TRATI</t>
  </si>
  <si>
    <t xml:space="preserve">    D25 - ZÁKLAD A JINÉ ZAŘÍZENÍ</t>
  </si>
  <si>
    <t xml:space="preserve">    D26 - HLOUBENÍ KABELOVÉ RÝHY</t>
  </si>
  <si>
    <t xml:space="preserve">    D27 - ZŘÍZENÍ KABELOVÉHO LOŽE</t>
  </si>
  <si>
    <t xml:space="preserve">    D28 - chránička kopoflex</t>
  </si>
  <si>
    <t xml:space="preserve">    D29 - ZÁHOZ KABELOVÉ RÝHY</t>
  </si>
  <si>
    <t>D31 - BLESKOSVOD</t>
  </si>
  <si>
    <t xml:space="preserve">    D32 - Montáž uzemňovacího vedení v zemi s izolací spojů, vodičů FeZn</t>
  </si>
  <si>
    <t xml:space="preserve">    D33 - Montáž uzemňovacího vedení-doplňků ochranného pospojování</t>
  </si>
  <si>
    <t xml:space="preserve">    D34 - Montáž hromosvodného vedení svodových drátů nebo lan</t>
  </si>
  <si>
    <t xml:space="preserve">    D35 - Montáž hromosvodného vedení - svorek</t>
  </si>
  <si>
    <t xml:space="preserve">    D36 - Montáž hromosvodného vedení - svorek na potrubí</t>
  </si>
  <si>
    <t xml:space="preserve">    D37 - Montáž hromosvodného vedení - ochranných prvků</t>
  </si>
  <si>
    <t xml:space="preserve">    D38 - Montáž hromosvodného vedení - doplňků</t>
  </si>
  <si>
    <t xml:space="preserve">    D39 - Montáž jímacích tyčí délky do 3 m, na konstrukci</t>
  </si>
  <si>
    <t>D41 - Dodávky-rozvodnice</t>
  </si>
  <si>
    <t xml:space="preserve">    D42 - Dodávky-rozvodnice</t>
  </si>
  <si>
    <t>D43 - Hodinová zúčtovací sazba</t>
  </si>
  <si>
    <t>Montážní materiál a práce - silnoproudá elektroinstalace včetně bleskosvodu</t>
  </si>
  <si>
    <t>Montáž trubek elektroinstalačních-plastových tuhých</t>
  </si>
  <si>
    <t>pevně, 16 mm</t>
  </si>
  <si>
    <t>pevně, 23 mm</t>
  </si>
  <si>
    <t>pevně, 29 mm</t>
  </si>
  <si>
    <t>Montáž trubek elektroinstalačních-plastových ohebných</t>
  </si>
  <si>
    <t>Montáž trubek ochranných plastových korugovaných, uložených pevně</t>
  </si>
  <si>
    <t>pevně přes 20 do 32 mm</t>
  </si>
  <si>
    <t>Montáž krabic elektroinstalačních rozvodek zapuštěných plastových, kruhových</t>
  </si>
  <si>
    <t>prům. 68mm krabicové rozvbočnice</t>
  </si>
  <si>
    <t>lištové krabice - krabicové rozbočnice</t>
  </si>
  <si>
    <t>Montáž krabic elektroinstalačních rozvodek nástěnných plastových, čtyřhranných ACIDUR</t>
  </si>
  <si>
    <t>do 4 mm2</t>
  </si>
  <si>
    <t>Montáž lišt a kanálků protahovacích, šířky</t>
  </si>
  <si>
    <t>do 20 mm</t>
  </si>
  <si>
    <t>přes 20 do 40 mm</t>
  </si>
  <si>
    <t>Ukončení vodičů izolovaných s označením a zapojením v rozváděči nebo na přístroji</t>
  </si>
  <si>
    <t>do 2,5 mm2</t>
  </si>
  <si>
    <t>6 mm2</t>
  </si>
  <si>
    <t>Montáž spínačů jedno nebo dvoupólových nástěnných se zapojením vodičů, pro prostředí obyčejné nebo v</t>
  </si>
  <si>
    <t>1-jednopólových zvýšené krytí - s víčkem</t>
  </si>
  <si>
    <t>1-jednopólových</t>
  </si>
  <si>
    <t>Montáž ovládačů tlačítkových vestavných se zapojením vodičů domovních</t>
  </si>
  <si>
    <t>s doutnavkou</t>
  </si>
  <si>
    <t>Montáž rozvodnic oceloplechových nebo plastových běžných, hmotnosti</t>
  </si>
  <si>
    <t>přes 20 do 50 kg</t>
  </si>
  <si>
    <t>Pol88</t>
  </si>
  <si>
    <t>do 20 kg</t>
  </si>
  <si>
    <t>Montáž svítidel LED se zapojením vodičů bytových nebo do spol.místností stropních přisazených</t>
  </si>
  <si>
    <t>Pol89</t>
  </si>
  <si>
    <t>svítidlo LED - typ 01</t>
  </si>
  <si>
    <t>Pol90</t>
  </si>
  <si>
    <t>svítidlo LED - typ 02</t>
  </si>
  <si>
    <t>Pol91</t>
  </si>
  <si>
    <t>svítidlo LED - typ 03</t>
  </si>
  <si>
    <t>Montáž svítidel LED  se zapojením vodičů bytových nebo do spol.místností nástěnných přisazených</t>
  </si>
  <si>
    <t>Pol92</t>
  </si>
  <si>
    <t>svítidlo - typ 04</t>
  </si>
  <si>
    <t>Pol93</t>
  </si>
  <si>
    <t>svítidlo - typ 05</t>
  </si>
  <si>
    <t>Pol94</t>
  </si>
  <si>
    <t>svítidlo - typ 06</t>
  </si>
  <si>
    <t>Pol95</t>
  </si>
  <si>
    <t>svítidlo - typ 07</t>
  </si>
  <si>
    <t>Montáž svítide lLED se zapojením vodičů bytových nebo do spol.místností stropních přisazených</t>
  </si>
  <si>
    <t>Pol96</t>
  </si>
  <si>
    <t>Svítidlo nouzové-protipanické , LED 3W piktogram, funkce aktivace při přerušení dodávky elektřiny ze sítě doba svícení z akumulátoru 1 hod.</t>
  </si>
  <si>
    <t>Pol97</t>
  </si>
  <si>
    <t>svítidlo s vyšším krytím venkovní zdroj LED 15-20W tř.izolace 2 IP54-65</t>
  </si>
  <si>
    <t>Montáž svítidel LED se zapojením vodičů průmyslových stropních přisazených</t>
  </si>
  <si>
    <t>Pol98</t>
  </si>
  <si>
    <t>svítidla DOWN LIGHT</t>
  </si>
  <si>
    <t>Pol99</t>
  </si>
  <si>
    <t>svítidlo s vyšším krytím venkovní zdroj LED 15-20W tř.izolace 2 IP54-65 vestavěné pohybové čidlo, soumrakový spínač a časové relé.</t>
  </si>
  <si>
    <t>Pol100</t>
  </si>
  <si>
    <t>LED pásek 100LED/m - celk.délka 13,5m</t>
  </si>
  <si>
    <t>Pol101</t>
  </si>
  <si>
    <t>zdroj pro LED 12V 30W DC</t>
  </si>
  <si>
    <t>Pol102</t>
  </si>
  <si>
    <t>zdroj pro LED 12V/50W DC</t>
  </si>
  <si>
    <t>Pol103</t>
  </si>
  <si>
    <t>7-křížových</t>
  </si>
  <si>
    <t>Pol104</t>
  </si>
  <si>
    <t>5-sériových</t>
  </si>
  <si>
    <t>Pol105</t>
  </si>
  <si>
    <t>6-střídavých</t>
  </si>
  <si>
    <t>Pol106</t>
  </si>
  <si>
    <t>6-střídavých zvýšené krytí</t>
  </si>
  <si>
    <t>Montáž zásuvek podlahových - 2 zásuvky v boxu v podlaze se záklopným víčkem</t>
  </si>
  <si>
    <t>Pol107</t>
  </si>
  <si>
    <t>ZS 4 3/8" NEREZ Zemnicí svorka</t>
  </si>
  <si>
    <t>Pol108</t>
  </si>
  <si>
    <t>2P + PE - dvojité</t>
  </si>
  <si>
    <t>Montáž zásuvek domovních se zapojením vodičů, vestavných 10 popř.16 A bez odvrtání prof.otvoru, prov</t>
  </si>
  <si>
    <t>Pol109</t>
  </si>
  <si>
    <t>dvojzásuvka  2P + PE pod om.</t>
  </si>
  <si>
    <t>D18</t>
  </si>
  <si>
    <t>Montáž zásuvek domovních se zapojením vodičů, chráněných v krabici 10/16A,pro prostředí obyčejné neb</t>
  </si>
  <si>
    <t>Pol110</t>
  </si>
  <si>
    <t>2P + PE dvojí zapojení</t>
  </si>
  <si>
    <t>Pol111</t>
  </si>
  <si>
    <t>2P + PE s víčkem do vlhka na povrch</t>
  </si>
  <si>
    <t>D19</t>
  </si>
  <si>
    <t>Montáž izolovaných vodičů, šnůr a kabelů měděných  uložených pevně CYKY,</t>
  </si>
  <si>
    <t>Pol112</t>
  </si>
  <si>
    <t>5 x 6 mm2 J</t>
  </si>
  <si>
    <t>Pol113</t>
  </si>
  <si>
    <t>3 x 2,5 mm2 J</t>
  </si>
  <si>
    <t>Pol114</t>
  </si>
  <si>
    <t>3 x 1,5 mm2 J</t>
  </si>
  <si>
    <t>Pol115</t>
  </si>
  <si>
    <t>3 x 1,5 mm2 O</t>
  </si>
  <si>
    <t>Pol116</t>
  </si>
  <si>
    <t>2 x 1,5 mm2 O</t>
  </si>
  <si>
    <t>D20</t>
  </si>
  <si>
    <t>Montáž kovových nosných konstrukcí - stožár žárově zinkovaný dl. 1,5m prům. 50mm pro anténu</t>
  </si>
  <si>
    <t>Pol117</t>
  </si>
  <si>
    <t>přes 10 do 50 kg</t>
  </si>
  <si>
    <t>Pol118</t>
  </si>
  <si>
    <t>Osoušeč rukou na př. impeco 1800W 230V anti vandal provedení, nerez, automatické spouštění</t>
  </si>
  <si>
    <t>Pol119</t>
  </si>
  <si>
    <t>EKV - svorkovnice v krybici pro místní vyrovnání potenciálu</t>
  </si>
  <si>
    <t>Pol120</t>
  </si>
  <si>
    <t>HOP - svorkovnice "Hlavní ochranná přípojnice"</t>
  </si>
  <si>
    <t>Pol121</t>
  </si>
  <si>
    <t>gravitační základ beton</t>
  </si>
  <si>
    <t>Poznámka k položce:
Poznámka k položce: Podružný materiál</t>
  </si>
  <si>
    <t>D22</t>
  </si>
  <si>
    <t>D24</t>
  </si>
  <si>
    <t>VYTÝČENÍ TRATI</t>
  </si>
  <si>
    <t>Pol122</t>
  </si>
  <si>
    <t>Venkovní vedení nn v přehledném terénu</t>
  </si>
  <si>
    <t>km</t>
  </si>
  <si>
    <t>D25</t>
  </si>
  <si>
    <t>ZÁKLAD A JINÉ ZAŘÍZENÍ</t>
  </si>
  <si>
    <t>Pol123</t>
  </si>
  <si>
    <t>Výkop preo základ ER</t>
  </si>
  <si>
    <t>D26</t>
  </si>
  <si>
    <t>HLOUBENÍ KABELOVÉ RÝHY</t>
  </si>
  <si>
    <t>Pol124</t>
  </si>
  <si>
    <t>Zemina třídy 3, šíře 350mm hl. 800mm</t>
  </si>
  <si>
    <t>D27</t>
  </si>
  <si>
    <t>ZŘÍZENÍ KABELOVÉHO LOŽE</t>
  </si>
  <si>
    <t>Pol125</t>
  </si>
  <si>
    <t>Z kopaného písku 50mm</t>
  </si>
  <si>
    <t>D28</t>
  </si>
  <si>
    <t>chránička kopoflex</t>
  </si>
  <si>
    <t>Pol126</t>
  </si>
  <si>
    <t>Světlost 50mm</t>
  </si>
  <si>
    <t>D29</t>
  </si>
  <si>
    <t>ZÁHOZ KABELOVÉ RÝHY</t>
  </si>
  <si>
    <t>Pol127</t>
  </si>
  <si>
    <t>D31</t>
  </si>
  <si>
    <t>BLESKOSVOD</t>
  </si>
  <si>
    <t>D32</t>
  </si>
  <si>
    <t>Montáž uzemňovacího vedení v zemi s izolací spojů, vodičů FeZn</t>
  </si>
  <si>
    <t>Pol128</t>
  </si>
  <si>
    <t>pásku do 120 mm2, v městské zástavbě</t>
  </si>
  <si>
    <t>D33</t>
  </si>
  <si>
    <t>Montáž uzemňovacího vedení-doplňků ochranného pospojování</t>
  </si>
  <si>
    <t>Pol129</t>
  </si>
  <si>
    <t>zábradlí</t>
  </si>
  <si>
    <t>D34</t>
  </si>
  <si>
    <t>Montáž hromosvodného vedení svodových drátů nebo lan</t>
  </si>
  <si>
    <t>Pol130</t>
  </si>
  <si>
    <t>s gravitačními podpěrami AlMgSi prům. 8mm polotvrd</t>
  </si>
  <si>
    <t>D35</t>
  </si>
  <si>
    <t>Montáž hromosvodného vedení - svorek</t>
  </si>
  <si>
    <t>Pol131</t>
  </si>
  <si>
    <t>se 3 a více šrouby</t>
  </si>
  <si>
    <t>Pol132</t>
  </si>
  <si>
    <t>se 2 šrouby</t>
  </si>
  <si>
    <t>Montáž hromosvodného vedení - svorek na potrubí</t>
  </si>
  <si>
    <t>Pol133</t>
  </si>
  <si>
    <t>do 700 mm</t>
  </si>
  <si>
    <t>D37</t>
  </si>
  <si>
    <t>Montáž hromosvodného vedení - ochranných prvků</t>
  </si>
  <si>
    <t>Pol134</t>
  </si>
  <si>
    <t>úhelníků nebo trubek do zdiva</t>
  </si>
  <si>
    <t>Pol135</t>
  </si>
  <si>
    <t>úhelníků nebo trubek do dřeva</t>
  </si>
  <si>
    <t>Pol136</t>
  </si>
  <si>
    <t>tvarování prvků</t>
  </si>
  <si>
    <t>D38</t>
  </si>
  <si>
    <t>Montáž hromosvodného vedení - doplňků</t>
  </si>
  <si>
    <t>Pol137</t>
  </si>
  <si>
    <t>štítků k označení svodů</t>
  </si>
  <si>
    <t>D39</t>
  </si>
  <si>
    <t>Montáž jímacích tyčí délky do 3 m, na konstrukci</t>
  </si>
  <si>
    <t>Pol138</t>
  </si>
  <si>
    <t>ocelovou</t>
  </si>
  <si>
    <t>Pol139</t>
  </si>
  <si>
    <t>Montáž svodů ze žebříku</t>
  </si>
  <si>
    <t>D41</t>
  </si>
  <si>
    <t>Dodávky-rozvodnice</t>
  </si>
  <si>
    <t>D42</t>
  </si>
  <si>
    <t>Pol140</t>
  </si>
  <si>
    <t>Rozvodnice ER - SRE32Z HDO 2 elektroměry + HDO nerez šířka 663mm výška 630mm hl. 190mm</t>
  </si>
  <si>
    <t>Pol141</t>
  </si>
  <si>
    <t>Rozvodnice domovní ozn.R1 - dle výkresové části tohoto projektu</t>
  </si>
  <si>
    <t>D43</t>
  </si>
  <si>
    <t>Hodinová zúčtovací sazba</t>
  </si>
  <si>
    <t>Pol142</t>
  </si>
  <si>
    <t>Výchozí revize el. zařízení</t>
  </si>
  <si>
    <t>hod</t>
  </si>
  <si>
    <t>Pol143</t>
  </si>
  <si>
    <t>Výpomocné práce zednické, průrazy ve zdivu, kapsy, kotvení, opravy povrchů</t>
  </si>
  <si>
    <t>06 - Elektroinstalace slaboproud</t>
  </si>
  <si>
    <t>D1 - SLABOPROUDÉ ROZVODY - EZS</t>
  </si>
  <si>
    <t>D2 - SLABOPROUDÉ ROZVODY KAMEROVÉHO SYSTÉMU</t>
  </si>
  <si>
    <t>D3 - WIFI systém</t>
  </si>
  <si>
    <t>SLABOPROUDÉ ROZVODY - EZS</t>
  </si>
  <si>
    <t>Pol228</t>
  </si>
  <si>
    <t>Kabel EZS  JA100 ( balení )</t>
  </si>
  <si>
    <t>Pol229</t>
  </si>
  <si>
    <t>Ústředna BUS JA101KR</t>
  </si>
  <si>
    <t>Pol230</t>
  </si>
  <si>
    <t>Čidlo JA110P - pohybové čidlo</t>
  </si>
  <si>
    <t>Pol231</t>
  </si>
  <si>
    <t>Akumulátor do ústředny</t>
  </si>
  <si>
    <t>Pol232</t>
  </si>
  <si>
    <t>požární čidlo JA110ST - čidlo teploty a kouře</t>
  </si>
  <si>
    <t>Pol233</t>
  </si>
  <si>
    <t>kódový zámek - klávesnice se čtečkou čipů</t>
  </si>
  <si>
    <t>Pol234</t>
  </si>
  <si>
    <t>montáž EZS vč. úložného materiálu</t>
  </si>
  <si>
    <t>Pol235</t>
  </si>
  <si>
    <t>výpomoce zednické, kotvení, průrazy</t>
  </si>
  <si>
    <t>SLABOPROUDÉ ROZVODY KAMEROVÉHO SYSTÉMU</t>
  </si>
  <si>
    <t>Pol236</t>
  </si>
  <si>
    <t>kamera IP autdoor 4 Mpix přísvit</t>
  </si>
  <si>
    <t>Pol237</t>
  </si>
  <si>
    <t>kamera IP indoor 4 Mpix</t>
  </si>
  <si>
    <t>Pol238</t>
  </si>
  <si>
    <t>záznamové zařízení s detekcí pohybu</t>
  </si>
  <si>
    <t>Pol239</t>
  </si>
  <si>
    <t>HD disk 4 GB</t>
  </si>
  <si>
    <t>Pol240</t>
  </si>
  <si>
    <t>kabel UTP 6 kat</t>
  </si>
  <si>
    <t>Pol241</t>
  </si>
  <si>
    <t>montáž kamerového systému vč. oživení a seřízení</t>
  </si>
  <si>
    <t>WIFI systém</t>
  </si>
  <si>
    <t>Pol242</t>
  </si>
  <si>
    <t>Router</t>
  </si>
  <si>
    <t>Poznámka k položce:
Poznámka k položce: Pozn: zařízení pro přenos dat zajistí poskytovatel internetu</t>
  </si>
  <si>
    <t>Pol243</t>
  </si>
  <si>
    <t>WIFI vysílač 4 ant.</t>
  </si>
  <si>
    <t>07 - Krajinářské práce</t>
  </si>
  <si>
    <t>D1 - DEMOLICE</t>
  </si>
  <si>
    <t xml:space="preserve">    D2 - KÁCENÍ A ODSTRANĚNÍ POROSTU KEŘŮ</t>
  </si>
  <si>
    <t>D3 - ZALOŽENÍ VEGETAČNÍCH PRVKŮ</t>
  </si>
  <si>
    <t xml:space="preserve">    D4 - VÝSADBA STROMU</t>
  </si>
  <si>
    <t xml:space="preserve">    D5 - VÝSADBA KEŘŮ SOLITERNÍCH </t>
  </si>
  <si>
    <t xml:space="preserve">    D6 - VÝSADBA TRVALEK, TRAVIN, CIBULOVIN – STABILIZOVANÝ TERÉN</t>
  </si>
  <si>
    <t xml:space="preserve">    D7 - Celkem</t>
  </si>
  <si>
    <t xml:space="preserve">    D8 - VÝSADBA TRVALEK, TRAVIN, CIBULOVIN- STŘECHA</t>
  </si>
  <si>
    <t xml:space="preserve">    D9 - ZALOŽENÍ  TRÁVNÍKU A PLOCHY SE ZATRAVŇOVACÍ DLAŽBOU</t>
  </si>
  <si>
    <t xml:space="preserve">    D10 - OCHRANA STROMŮ</t>
  </si>
  <si>
    <t xml:space="preserve">    D11 - PĚSTEBNÍ ZÁSAHY U PONECHÁVANÝCH STROMŮ</t>
  </si>
  <si>
    <t>DEMOLICE</t>
  </si>
  <si>
    <t>KÁCENÍ A ODSTRANĚNÍ POROSTU KEŘŮ</t>
  </si>
  <si>
    <t>Pol144</t>
  </si>
  <si>
    <t>Kácení stromu s postupným spouštěním koruny a kmene D do 0,3m</t>
  </si>
  <si>
    <t>Poznámka k položce:
Poznámka k položce: Acer campestre, obv kmene 79cm, pr.km.25,1cm; pařez D 400mm</t>
  </si>
  <si>
    <t>Pol145</t>
  </si>
  <si>
    <t>Vodorovné přemístění kmene a větví stromů listnantých, snaložením a dopravou do 1km, D kmene do 300mm</t>
  </si>
  <si>
    <t>Pol146</t>
  </si>
  <si>
    <t>Odstranění pařezu v rovině nebo na svahu do 1:5 odfrézováním do hloubky přes 0,2m do 500mm</t>
  </si>
  <si>
    <t>0,4 * 0,4* 3,14</t>
  </si>
  <si>
    <t>Pol147</t>
  </si>
  <si>
    <t>Odstranění vyfrézované dřevní hmoty hl přes 0,2m do D 0,5m v rovině nebo na svahu do 1:5</t>
  </si>
  <si>
    <t>Pol148</t>
  </si>
  <si>
    <t>Ostranění nevhodných dřevin průměru kmene do 100mm, výšky přes 1m do 100m2 v rovině nebo na svhu do 1:5</t>
  </si>
  <si>
    <t>Poznámka k položce:
Poznámka k položce: Pyracantha coccinea, 73m2</t>
  </si>
  <si>
    <t>Pol149</t>
  </si>
  <si>
    <t>Přesun hmot pro sadovnické a krajinářské úpravy vodorovně do 5000 m, včetně kontejneru</t>
  </si>
  <si>
    <t>ZALOŽENÍ VEGETAČNÍCH PRVKŮ</t>
  </si>
  <si>
    <t>VÝSADBA STROMU</t>
  </si>
  <si>
    <t>Pol150</t>
  </si>
  <si>
    <t>hloubení jam do 1m3, výměna půdy 100%</t>
  </si>
  <si>
    <t>Poznámka k položce:
Poznámka k položce: Sortiment dle specifikace: Acer campestre, obv km 20-25cm ZB, výška nasazení koruny 2-2,2m</t>
  </si>
  <si>
    <t>Pol151</t>
  </si>
  <si>
    <t>odstranění odkopané zeminy-odhad</t>
  </si>
  <si>
    <t>Pol152</t>
  </si>
  <si>
    <t>výsadba dřeviny s balem průměru do 800mm do jamy, se zalitím v rovině a svahu do 1:5</t>
  </si>
  <si>
    <t>Pol153</t>
  </si>
  <si>
    <t>pěstební substrát (0,7m3 / ks)+10% na slehnutí</t>
  </si>
  <si>
    <t>Pol154</t>
  </si>
  <si>
    <t>hnojivo Osmocote Plus (1kg/m3 substrátu)</t>
  </si>
  <si>
    <t>kg</t>
  </si>
  <si>
    <t>Pol155</t>
  </si>
  <si>
    <t>drenážní vrstva (200 mm) / v případě potřeby,včetně instalace</t>
  </si>
  <si>
    <t>Pol156</t>
  </si>
  <si>
    <t>recyklát směsný cihelný frakce 8/32, nebo kamenivo fr/16/32 ; 0,2m3 /ks</t>
  </si>
  <si>
    <t>Pol157</t>
  </si>
  <si>
    <t>ukotvení stromu – dřevěným kotvením, včetně materiálu</t>
  </si>
  <si>
    <t>Pol158</t>
  </si>
  <si>
    <t>úvazky-vyvazovaný popruh POP, 25mm; 6 bm / strom</t>
  </si>
  <si>
    <t>Pol159</t>
  </si>
  <si>
    <t>ochranný nátěr kmene stromu Arbo-Flexem, obě vrstvy</t>
  </si>
  <si>
    <t>Pol160</t>
  </si>
  <si>
    <t>Arbo-Flex LX 60 - základní nátěr kmene - 0,2 litrů/strom</t>
  </si>
  <si>
    <t>Pol161</t>
  </si>
  <si>
    <t>Arbo-Flex - ochranný nátěr kmene - barva bílá - 0,3kg/strom</t>
  </si>
  <si>
    <t>Pol162</t>
  </si>
  <si>
    <t>mulčování vysázených rostlin vrstva 10cm, pro 1ks</t>
  </si>
  <si>
    <t>Pol163</t>
  </si>
  <si>
    <t>mulč -borka</t>
  </si>
  <si>
    <t>Pol164</t>
  </si>
  <si>
    <t>ošetření rostlin po výsadbě /řez</t>
  </si>
  <si>
    <t>Pol165</t>
  </si>
  <si>
    <t>zalití rostlin 0,1m3/ks 1x</t>
  </si>
  <si>
    <t>Pol166</t>
  </si>
  <si>
    <t>přesun hmot a materiálů</t>
  </si>
  <si>
    <t xml:space="preserve">VÝSADBA KEŘŮ SOLITERNÍCH </t>
  </si>
  <si>
    <t>Pol167</t>
  </si>
  <si>
    <t>hloubení jamek do 0,05m3, s 50% výměnou půdy</t>
  </si>
  <si>
    <t>Pol168</t>
  </si>
  <si>
    <t>sortiment dle specifikace</t>
  </si>
  <si>
    <t>Pol169</t>
  </si>
  <si>
    <t>výsadba dřeviny, pr.balu do 300mm</t>
  </si>
  <si>
    <t>Pol170</t>
  </si>
  <si>
    <t>substrát s kompostem (0,025m3/8ks +10% na slehnutí)</t>
  </si>
  <si>
    <t>Pol171</t>
  </si>
  <si>
    <t>Odstranění odkopané zeminy (nebo její zapracování v ploše trávníku)-odhad</t>
  </si>
  <si>
    <t>Pol172</t>
  </si>
  <si>
    <t>hnojivo Osmocote Plus 1kg/ m3 substrátu</t>
  </si>
  <si>
    <t>Pol173</t>
  </si>
  <si>
    <t>mulčování vysázených rostlin vrstva 7cm-všechny solit.keře v ploše záhonů, započítano tam;</t>
  </si>
  <si>
    <t>Pol174</t>
  </si>
  <si>
    <t>mulč -borka jemná</t>
  </si>
  <si>
    <t>Pol175</t>
  </si>
  <si>
    <t>ošetření rostlin po výsadbě</t>
  </si>
  <si>
    <t>Pol176</t>
  </si>
  <si>
    <t>zálivka 0,02m3/m2 1x</t>
  </si>
  <si>
    <t>Pol177</t>
  </si>
  <si>
    <t>přesun hmot  materiálů</t>
  </si>
  <si>
    <t>VÝSADBA TRVALEK, TRAVIN, CIBULOVIN – STABILIZOVANÝ TERÉN</t>
  </si>
  <si>
    <t>Pol178</t>
  </si>
  <si>
    <t>chemické odplevelení</t>
  </si>
  <si>
    <t>Pol179</t>
  </si>
  <si>
    <t>herbicid totální, Roundup Klasik, bal. 1 l (např.Roundup 1l/1000m2)</t>
  </si>
  <si>
    <t>Pol180</t>
  </si>
  <si>
    <t>příprava výsadbové plochy ve svahu  od 1:2 do 1:1</t>
  </si>
  <si>
    <t>Pol181</t>
  </si>
  <si>
    <t>uhrabání plochy, 2x, od 1:2 do 1:1</t>
  </si>
  <si>
    <t>Pol182</t>
  </si>
  <si>
    <t>rozprostření substrátu,  vrstva 200 mm, ve svahu od 1:2 do 1:1</t>
  </si>
  <si>
    <t>Pol183</t>
  </si>
  <si>
    <t>substát s kompostem, 200 mm + 10%</t>
  </si>
  <si>
    <t>Pol184</t>
  </si>
  <si>
    <t>kokosová síť s instalací na svah, +10% na překryv</t>
  </si>
  <si>
    <t>Pol185</t>
  </si>
  <si>
    <t>hloubení jamek do 0,01m3, bez vým půdy</t>
  </si>
  <si>
    <t>Pol186</t>
  </si>
  <si>
    <t>výsadba trvalek, travin cibulovin</t>
  </si>
  <si>
    <t>Pol187</t>
  </si>
  <si>
    <t>mulčování vysázených rostlin, vrstva 7cm</t>
  </si>
  <si>
    <t>Pol188</t>
  </si>
  <si>
    <t>mulč-borka jemná</t>
  </si>
  <si>
    <t>Pol189</t>
  </si>
  <si>
    <t>zalití rostlin, 0,01m3 /m2 1x</t>
  </si>
  <si>
    <t>Celkem</t>
  </si>
  <si>
    <t>VÝSADBA TRVALEK, TRAVIN, CIBULOVIN- STŘECHA</t>
  </si>
  <si>
    <t>Pol190</t>
  </si>
  <si>
    <t>pokládka ochranné textilie RMS 500/PES/PP/ACRYL (500/m2,tl 4mm)</t>
  </si>
  <si>
    <t>Pol191</t>
  </si>
  <si>
    <t>ochranná textilie RMS 500 +10% překryv, prořez</t>
  </si>
  <si>
    <t>Pol192</t>
  </si>
  <si>
    <t>pro kačírkový lem- vytažení geotextilie kolmo nahoru/boky, tj.(68,6m x 0,2m)+10%=15,1m2</t>
  </si>
  <si>
    <t>Pol193</t>
  </si>
  <si>
    <t>kačírkový lem-rozprostření na geotextilii (po obvodu kačírková lišta)</t>
  </si>
  <si>
    <t>Pol194</t>
  </si>
  <si>
    <t>kačírková lišta po obvodu střechy- instalace, včetně materiálu</t>
  </si>
  <si>
    <t>Pol195</t>
  </si>
  <si>
    <t>kačírek  fr16/32,kačírek praný, oblý, šedý; vrstva 110-150mm;</t>
  </si>
  <si>
    <t>Pol196</t>
  </si>
  <si>
    <t>pokládka hydraokumulační folie FDK 40 (40mm) s drenážním zásypem Perl fr 8/16</t>
  </si>
  <si>
    <t>Pol197</t>
  </si>
  <si>
    <t>hydraokumulační vrstva FDK 40</t>
  </si>
  <si>
    <t>Pol198</t>
  </si>
  <si>
    <t>rozprostření drtě-Perl 8/16, tl vrstvy 40mm, včetně materiálu</t>
  </si>
  <si>
    <t>Pol199</t>
  </si>
  <si>
    <t>pokládka filtrační textílie 105g/m2</t>
  </si>
  <si>
    <t>Pol200</t>
  </si>
  <si>
    <t>filtrační textilie 105 PP (105g/m2; 1,5mm)+ 10% překryv, prořez</t>
  </si>
  <si>
    <t>Pol201</t>
  </si>
  <si>
    <t>kontrolní šachta (garážový set) s víkem, v 100mm (zvážit vhodné použití krytu guly na místě dle výsledného stavu krytí gul, pokud nebude v dodávce stavby)</t>
  </si>
  <si>
    <t>Pol202</t>
  </si>
  <si>
    <t>rozprostření substrátu, vrstva 110 – 150mm + na modelace/vrstva 100mm;  (121,7m2  x 0,15m) + (18m2 x 0,1m) + 10% na slehnutí=  (18,25+1,8) x 1,1</t>
  </si>
  <si>
    <t>Pol203</t>
  </si>
  <si>
    <t>intenzivní střešní substrát, typ i, lehký (121,7m2  x 0,15m) +( 18m2 x 0,1m) + 10% na slehnutí=  (18,25+1,8)m2 x1,1= 22,05m3</t>
  </si>
  <si>
    <t>Pol204</t>
  </si>
  <si>
    <t>plošná úprava terénu</t>
  </si>
  <si>
    <t>Pol205</t>
  </si>
  <si>
    <t>sortiment</t>
  </si>
  <si>
    <t>Pol206</t>
  </si>
  <si>
    <t>hloubení jamek do 0,005m3 bez výměny půdy</t>
  </si>
  <si>
    <t>Pol207</t>
  </si>
  <si>
    <t>výsadba trvalek, travin, cibulovin, do pr balu 120mm</t>
  </si>
  <si>
    <t>Pol208</t>
  </si>
  <si>
    <t>manipulace s rostl.materiálem /přenos do výšky</t>
  </si>
  <si>
    <t>Pol209</t>
  </si>
  <si>
    <t>zalití bez dovozu vody (0,01m3/m2)</t>
  </si>
  <si>
    <t>Pol210</t>
  </si>
  <si>
    <t>přesun hmot a mateiálů</t>
  </si>
  <si>
    <t>ZALOŽENÍ  TRÁVNÍKU A PLOCHY SE ZATRAVŇOVACÍ DLAŽBOU</t>
  </si>
  <si>
    <t>Pol211</t>
  </si>
  <si>
    <t>chemické odplevelení- na stávající ploše trávníku pro rekonstrukci trávníku</t>
  </si>
  <si>
    <t>Pol212</t>
  </si>
  <si>
    <t>rozrušení půdy na hloubku 150mm před úpravou substrátu- rekonstrukce trávníku</t>
  </si>
  <si>
    <t>Pol213</t>
  </si>
  <si>
    <t>rozpostření substrátu – pouze jako doplněk do stávající nivelety-srovnání, odhad, vrstva 100 mm na cca 50m2+10% na slehnutí; = (50*0,1*1,1) =5,5m3</t>
  </si>
  <si>
    <t>Pol214</t>
  </si>
  <si>
    <t>substrát trávníkový (doplnění)</t>
  </si>
  <si>
    <t>Pol215</t>
  </si>
  <si>
    <t>rozprostření trávníkového substrátu s příměsí písku mezi spáry dlažby, vrstva 80mm +10% na slehnutí</t>
  </si>
  <si>
    <t>Pol216</t>
  </si>
  <si>
    <t>substrát s příměsí písku</t>
  </si>
  <si>
    <t>Poznámka k položce:
Poznámka k položce: technické souvrství pro část se zatravňovací dlažbou – příprava podkladu v dodávce stavby; vlastní dodávka veget.úprav – pouze výplň spár mezi dlažbou, odhad spár cca 2cm, odhad substrátu na 20% celkové plochy 35m2;   tj 3,5m2</t>
  </si>
  <si>
    <t>Pol217</t>
  </si>
  <si>
    <t>založení trávníku parkového výsevem</t>
  </si>
  <si>
    <t>Pol218</t>
  </si>
  <si>
    <t>založení trávníku ve spárach dlažby</t>
  </si>
  <si>
    <t>Pol219</t>
  </si>
  <si>
    <t>smes osiva (0,025kg/m2)- parkový trávník</t>
  </si>
  <si>
    <t>Pol220</t>
  </si>
  <si>
    <t>smes osiva (0,025 kg/m2) -trávník zátěžový</t>
  </si>
  <si>
    <t>Pol221</t>
  </si>
  <si>
    <t>obdělání půdy válením, 2x</t>
  </si>
  <si>
    <t>Pol222</t>
  </si>
  <si>
    <t>obdělání půdy upěchováním</t>
  </si>
  <si>
    <t>Pol223</t>
  </si>
  <si>
    <t>zalití rostlin, 0,01m3/m2 1x</t>
  </si>
  <si>
    <t>OCHRANA STROMŮ</t>
  </si>
  <si>
    <t>Pol224</t>
  </si>
  <si>
    <t>rozebrání a odstranění bednění u stávajících stromů</t>
  </si>
  <si>
    <t>Poznámka k položce:
Poznámka k položce: přesun hmot a materiálů</t>
  </si>
  <si>
    <t>PĚSTEBNÍ ZÁSAHY U PONECHÁVANÝCH STROMŮ</t>
  </si>
  <si>
    <t>Pol225</t>
  </si>
  <si>
    <t>Řez stromu zdravotní  (S-RZ) o ploše koruny do 600m2 lezeckou technikou</t>
  </si>
  <si>
    <t>Pol226</t>
  </si>
  <si>
    <t>Příplatek za stížené podmínky pod stromemm za každých i započatých 25% překážky z plochy vymezené okapovou líniií stromu při řezu, plochy koruny stromu do</t>
  </si>
  <si>
    <t>Pol227</t>
  </si>
  <si>
    <t>Řez stromu bezpečnstní (S-BR) lezeckou technikou o ploše koruny do 600m2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</si>
</sst>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36" fillId="5" borderId="22" xfId="0" applyNumberFormat="1" applyFont="1" applyFill="1" applyBorder="1" applyAlignment="1" applyProtection="1">
      <alignment vertical="center"/>
      <protection locked="0"/>
    </xf>
    <xf numFmtId="0" fontId="11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">
      <selection activeCell="V8" sqref="V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37" t="s">
        <v>5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23" t="s">
        <v>13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225" t="s">
        <v>15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R6" s="21"/>
      <c r="BS6" s="18" t="s">
        <v>6</v>
      </c>
    </row>
    <row r="7" spans="2:71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18</v>
      </c>
      <c r="K8" s="25" t="s">
        <v>19</v>
      </c>
      <c r="AK8" s="27" t="s">
        <v>20</v>
      </c>
      <c r="AN8" s="241" t="s">
        <v>21</v>
      </c>
      <c r="AR8" s="21"/>
      <c r="BS8" s="18" t="s">
        <v>6</v>
      </c>
    </row>
    <row r="9" spans="2:71" s="1" customFormat="1" ht="14.45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22</v>
      </c>
      <c r="AK10" s="27" t="s">
        <v>23</v>
      </c>
      <c r="AN10" s="25" t="s">
        <v>1</v>
      </c>
      <c r="AR10" s="21"/>
      <c r="BS10" s="18" t="s">
        <v>6</v>
      </c>
    </row>
    <row r="11" spans="2:71" s="1" customFormat="1" ht="18.4" customHeight="1">
      <c r="B11" s="21"/>
      <c r="E11" s="25" t="s">
        <v>24</v>
      </c>
      <c r="AK11" s="27" t="s">
        <v>25</v>
      </c>
      <c r="AN11" s="25" t="s">
        <v>1</v>
      </c>
      <c r="AR11" s="21"/>
      <c r="BS11" s="18" t="s">
        <v>6</v>
      </c>
    </row>
    <row r="12" spans="2:71" s="1" customFormat="1" ht="6.95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26</v>
      </c>
      <c r="AK13" s="27" t="s">
        <v>23</v>
      </c>
      <c r="AN13" s="25" t="s">
        <v>1</v>
      </c>
      <c r="AR13" s="21"/>
      <c r="BS13" s="18" t="s">
        <v>6</v>
      </c>
    </row>
    <row r="14" spans="2:71" ht="18" customHeight="1">
      <c r="B14" s="21"/>
      <c r="E14" s="251" t="s">
        <v>27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K14" s="27" t="s">
        <v>25</v>
      </c>
      <c r="AN14" s="25" t="s">
        <v>1</v>
      </c>
      <c r="AR14" s="21"/>
      <c r="BS14" s="18" t="s">
        <v>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28</v>
      </c>
      <c r="AK16" s="27" t="s">
        <v>23</v>
      </c>
      <c r="AN16" s="25" t="s">
        <v>1</v>
      </c>
      <c r="AR16" s="21"/>
      <c r="BS16" s="18" t="s">
        <v>3</v>
      </c>
    </row>
    <row r="17" spans="2:71" s="1" customFormat="1" ht="18.4" customHeight="1">
      <c r="B17" s="21"/>
      <c r="E17" s="25" t="s">
        <v>29</v>
      </c>
      <c r="AK17" s="27" t="s">
        <v>25</v>
      </c>
      <c r="AN17" s="25" t="s">
        <v>1</v>
      </c>
      <c r="AR17" s="21"/>
      <c r="BS17" s="18" t="s">
        <v>30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31</v>
      </c>
      <c r="AK19" s="27" t="s">
        <v>23</v>
      </c>
      <c r="AN19" s="25" t="s">
        <v>1</v>
      </c>
      <c r="AR19" s="21"/>
      <c r="BS19" s="18" t="s">
        <v>6</v>
      </c>
    </row>
    <row r="20" spans="2:71" s="1" customFormat="1" ht="18.4" customHeight="1">
      <c r="B20" s="21"/>
      <c r="E20" s="223" t="s">
        <v>32</v>
      </c>
      <c r="F20" s="223"/>
      <c r="G20" s="223"/>
      <c r="H20" s="223"/>
      <c r="I20" s="223"/>
      <c r="J20" s="223"/>
      <c r="K20" s="223"/>
      <c r="L20" s="25"/>
      <c r="M20" s="25"/>
      <c r="N20" s="25"/>
      <c r="O20" s="25"/>
      <c r="P20" s="25"/>
      <c r="Q20" s="25"/>
      <c r="R20" s="25"/>
      <c r="AK20" s="27" t="s">
        <v>25</v>
      </c>
      <c r="AN20" s="25" t="s">
        <v>1</v>
      </c>
      <c r="AR20" s="21"/>
      <c r="BS20" s="18" t="s">
        <v>30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33</v>
      </c>
      <c r="AR22" s="21"/>
    </row>
    <row r="23" spans="2:44" s="1" customFormat="1" ht="16.5" customHeight="1">
      <c r="B23" s="21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57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7">
        <f>ROUND(AG94,2)</f>
        <v>0</v>
      </c>
      <c r="AL26" s="228"/>
      <c r="AM26" s="228"/>
      <c r="AN26" s="228"/>
      <c r="AO26" s="228"/>
      <c r="AP26" s="30"/>
      <c r="AQ26" s="30"/>
      <c r="AR26" s="31"/>
      <c r="BE26" s="30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29" t="s">
        <v>35</v>
      </c>
      <c r="M28" s="229"/>
      <c r="N28" s="229"/>
      <c r="O28" s="229"/>
      <c r="P28" s="229"/>
      <c r="Q28" s="30"/>
      <c r="R28" s="30"/>
      <c r="S28" s="30"/>
      <c r="T28" s="30"/>
      <c r="U28" s="30"/>
      <c r="V28" s="30"/>
      <c r="W28" s="229" t="s">
        <v>36</v>
      </c>
      <c r="X28" s="229"/>
      <c r="Y28" s="229"/>
      <c r="Z28" s="229"/>
      <c r="AA28" s="229"/>
      <c r="AB28" s="229"/>
      <c r="AC28" s="229"/>
      <c r="AD28" s="229"/>
      <c r="AE28" s="229"/>
      <c r="AF28" s="30"/>
      <c r="AG28" s="30"/>
      <c r="AH28" s="30"/>
      <c r="AI28" s="30"/>
      <c r="AJ28" s="30"/>
      <c r="AK28" s="229" t="s">
        <v>37</v>
      </c>
      <c r="AL28" s="229"/>
      <c r="AM28" s="229"/>
      <c r="AN28" s="229"/>
      <c r="AO28" s="229"/>
      <c r="AP28" s="30"/>
      <c r="AQ28" s="30"/>
      <c r="AR28" s="31"/>
      <c r="BE28" s="30"/>
    </row>
    <row r="29" spans="2:44" s="3" customFormat="1" ht="14.45" customHeight="1">
      <c r="B29" s="35"/>
      <c r="D29" s="27" t="s">
        <v>38</v>
      </c>
      <c r="F29" s="27" t="s">
        <v>39</v>
      </c>
      <c r="L29" s="230">
        <v>0.21</v>
      </c>
      <c r="M29" s="231"/>
      <c r="N29" s="231"/>
      <c r="O29" s="231"/>
      <c r="P29" s="231"/>
      <c r="W29" s="232">
        <f>ROUND(AZ94,2)</f>
        <v>0</v>
      </c>
      <c r="X29" s="231"/>
      <c r="Y29" s="231"/>
      <c r="Z29" s="231"/>
      <c r="AA29" s="231"/>
      <c r="AB29" s="231"/>
      <c r="AC29" s="231"/>
      <c r="AD29" s="231"/>
      <c r="AE29" s="231"/>
      <c r="AK29" s="232">
        <f>ROUND(AV94,2)</f>
        <v>0</v>
      </c>
      <c r="AL29" s="231"/>
      <c r="AM29" s="231"/>
      <c r="AN29" s="231"/>
      <c r="AO29" s="231"/>
      <c r="AR29" s="35"/>
    </row>
    <row r="30" spans="2:44" s="3" customFormat="1" ht="14.45" customHeight="1">
      <c r="B30" s="35"/>
      <c r="F30" s="27" t="s">
        <v>40</v>
      </c>
      <c r="L30" s="230">
        <v>0.15</v>
      </c>
      <c r="M30" s="231"/>
      <c r="N30" s="231"/>
      <c r="O30" s="231"/>
      <c r="P30" s="231"/>
      <c r="W30" s="232">
        <f>ROUND(BA94,2)</f>
        <v>0</v>
      </c>
      <c r="X30" s="231"/>
      <c r="Y30" s="231"/>
      <c r="Z30" s="231"/>
      <c r="AA30" s="231"/>
      <c r="AB30" s="231"/>
      <c r="AC30" s="231"/>
      <c r="AD30" s="231"/>
      <c r="AE30" s="231"/>
      <c r="AK30" s="232">
        <f>ROUND(AW94,2)</f>
        <v>0</v>
      </c>
      <c r="AL30" s="231"/>
      <c r="AM30" s="231"/>
      <c r="AN30" s="231"/>
      <c r="AO30" s="231"/>
      <c r="AR30" s="35"/>
    </row>
    <row r="31" spans="2:44" s="3" customFormat="1" ht="14.45" customHeight="1" hidden="1">
      <c r="B31" s="35"/>
      <c r="F31" s="27" t="s">
        <v>41</v>
      </c>
      <c r="L31" s="230">
        <v>0.21</v>
      </c>
      <c r="M31" s="231"/>
      <c r="N31" s="231"/>
      <c r="O31" s="231"/>
      <c r="P31" s="231"/>
      <c r="W31" s="232">
        <f>ROUND(BB94,2)</f>
        <v>0</v>
      </c>
      <c r="X31" s="231"/>
      <c r="Y31" s="231"/>
      <c r="Z31" s="231"/>
      <c r="AA31" s="231"/>
      <c r="AB31" s="231"/>
      <c r="AC31" s="231"/>
      <c r="AD31" s="231"/>
      <c r="AE31" s="231"/>
      <c r="AK31" s="232">
        <v>0</v>
      </c>
      <c r="AL31" s="231"/>
      <c r="AM31" s="231"/>
      <c r="AN31" s="231"/>
      <c r="AO31" s="231"/>
      <c r="AR31" s="35"/>
    </row>
    <row r="32" spans="2:44" s="3" customFormat="1" ht="14.45" customHeight="1" hidden="1">
      <c r="B32" s="35"/>
      <c r="F32" s="27" t="s">
        <v>42</v>
      </c>
      <c r="L32" s="230">
        <v>0.15</v>
      </c>
      <c r="M32" s="231"/>
      <c r="N32" s="231"/>
      <c r="O32" s="231"/>
      <c r="P32" s="231"/>
      <c r="W32" s="232">
        <f>ROUND(BC94,2)</f>
        <v>0</v>
      </c>
      <c r="X32" s="231"/>
      <c r="Y32" s="231"/>
      <c r="Z32" s="231"/>
      <c r="AA32" s="231"/>
      <c r="AB32" s="231"/>
      <c r="AC32" s="231"/>
      <c r="AD32" s="231"/>
      <c r="AE32" s="231"/>
      <c r="AK32" s="232">
        <v>0</v>
      </c>
      <c r="AL32" s="231"/>
      <c r="AM32" s="231"/>
      <c r="AN32" s="231"/>
      <c r="AO32" s="231"/>
      <c r="AR32" s="35"/>
    </row>
    <row r="33" spans="2:44" s="3" customFormat="1" ht="14.45" customHeight="1" hidden="1">
      <c r="B33" s="35"/>
      <c r="F33" s="27" t="s">
        <v>43</v>
      </c>
      <c r="L33" s="230">
        <v>0</v>
      </c>
      <c r="M33" s="231"/>
      <c r="N33" s="231"/>
      <c r="O33" s="231"/>
      <c r="P33" s="231"/>
      <c r="W33" s="232">
        <f>ROUND(BD94,2)</f>
        <v>0</v>
      </c>
      <c r="X33" s="231"/>
      <c r="Y33" s="231"/>
      <c r="Z33" s="231"/>
      <c r="AA33" s="231"/>
      <c r="AB33" s="231"/>
      <c r="AC33" s="231"/>
      <c r="AD33" s="231"/>
      <c r="AE33" s="231"/>
      <c r="AK33" s="232">
        <v>0</v>
      </c>
      <c r="AL33" s="231"/>
      <c r="AM33" s="231"/>
      <c r="AN33" s="231"/>
      <c r="AO33" s="231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36" t="s">
        <v>46</v>
      </c>
      <c r="Y35" s="234"/>
      <c r="Z35" s="234"/>
      <c r="AA35" s="234"/>
      <c r="AB35" s="234"/>
      <c r="AC35" s="38"/>
      <c r="AD35" s="38"/>
      <c r="AE35" s="38"/>
      <c r="AF35" s="38"/>
      <c r="AG35" s="38"/>
      <c r="AH35" s="38"/>
      <c r="AI35" s="38"/>
      <c r="AJ35" s="38"/>
      <c r="AK35" s="233">
        <f>SUM(AK26:AK33)</f>
        <v>0</v>
      </c>
      <c r="AL35" s="234"/>
      <c r="AM35" s="234"/>
      <c r="AN35" s="234"/>
      <c r="AO35" s="235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2:44" ht="11.25">
      <c r="B50" s="21"/>
      <c r="AR50" s="21"/>
    </row>
    <row r="51" spans="2:44" ht="11.25">
      <c r="B51" s="21"/>
      <c r="AR51" s="21"/>
    </row>
    <row r="52" spans="2:44" ht="11.25">
      <c r="B52" s="21"/>
      <c r="AR52" s="21"/>
    </row>
    <row r="53" spans="2:44" ht="11.25">
      <c r="B53" s="21"/>
      <c r="AR53" s="21"/>
    </row>
    <row r="54" spans="2:44" ht="11.25">
      <c r="B54" s="21"/>
      <c r="AR54" s="21"/>
    </row>
    <row r="55" spans="2:44" ht="11.25">
      <c r="B55" s="21"/>
      <c r="AR55" s="21"/>
    </row>
    <row r="56" spans="2:44" ht="11.25">
      <c r="B56" s="21"/>
      <c r="AR56" s="21"/>
    </row>
    <row r="57" spans="2:44" ht="11.25">
      <c r="B57" s="21"/>
      <c r="AR57" s="21"/>
    </row>
    <row r="58" spans="2:44" ht="11.25">
      <c r="B58" s="21"/>
      <c r="AR58" s="21"/>
    </row>
    <row r="59" spans="2:44" ht="11.25">
      <c r="B59" s="21"/>
      <c r="AR59" s="21"/>
    </row>
    <row r="60" spans="1:57" s="2" customFormat="1" ht="12.75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2:44" ht="11.25">
      <c r="B61" s="21"/>
      <c r="AR61" s="21"/>
    </row>
    <row r="62" spans="2:44" ht="11.25">
      <c r="B62" s="21"/>
      <c r="AR62" s="21"/>
    </row>
    <row r="63" spans="2:44" ht="11.25">
      <c r="B63" s="21"/>
      <c r="AR63" s="21"/>
    </row>
    <row r="64" spans="1:57" s="2" customFormat="1" ht="12.75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1.25">
      <c r="B65" s="21"/>
      <c r="AR65" s="21"/>
    </row>
    <row r="66" spans="2:44" ht="11.25">
      <c r="B66" s="21"/>
      <c r="AR66" s="21"/>
    </row>
    <row r="67" spans="2:44" ht="11.25">
      <c r="B67" s="21"/>
      <c r="AR67" s="21"/>
    </row>
    <row r="68" spans="2:44" ht="11.25">
      <c r="B68" s="21"/>
      <c r="AR68" s="21"/>
    </row>
    <row r="69" spans="2:44" ht="11.25">
      <c r="B69" s="21"/>
      <c r="AR69" s="21"/>
    </row>
    <row r="70" spans="2:44" ht="11.25">
      <c r="B70" s="21"/>
      <c r="AR70" s="21"/>
    </row>
    <row r="71" spans="2:44" ht="11.25">
      <c r="B71" s="21"/>
      <c r="AR71" s="21"/>
    </row>
    <row r="72" spans="2:44" ht="11.25">
      <c r="B72" s="21"/>
      <c r="AR72" s="21"/>
    </row>
    <row r="73" spans="2:44" ht="11.25">
      <c r="B73" s="21"/>
      <c r="AR73" s="21"/>
    </row>
    <row r="74" spans="2:44" ht="11.25">
      <c r="B74" s="21"/>
      <c r="AR74" s="21"/>
    </row>
    <row r="75" spans="1:57" s="2" customFormat="1" ht="12.75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 ht="11.2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22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7" t="s">
        <v>12</v>
      </c>
      <c r="L84" s="4" t="str">
        <f>K5</f>
        <v>Z2020125</v>
      </c>
      <c r="AR84" s="49"/>
    </row>
    <row r="85" spans="2:44" s="5" customFormat="1" ht="36.95" customHeight="1">
      <c r="B85" s="50"/>
      <c r="C85" s="51" t="s">
        <v>14</v>
      </c>
      <c r="L85" s="204" t="str">
        <f>K6</f>
        <v>TENISOVÝ KLUB NA OŘECHOVCE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7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 xml:space="preserve">Na Ořechovce, Střešovice, 162 00 Praha 6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20</v>
      </c>
      <c r="AJ87" s="30"/>
      <c r="AK87" s="30"/>
      <c r="AL87" s="30"/>
      <c r="AM87" s="206" t="str">
        <f>IF(AN8="","",AN8)</f>
        <v>13. 4. 2022</v>
      </c>
      <c r="AN87" s="206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25.7" customHeight="1">
      <c r="A89" s="30"/>
      <c r="B89" s="31"/>
      <c r="C89" s="27" t="s">
        <v>22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 xml:space="preserve">Městská část Praha 6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28</v>
      </c>
      <c r="AJ89" s="30"/>
      <c r="AK89" s="30"/>
      <c r="AL89" s="30"/>
      <c r="AM89" s="207" t="str">
        <f>IF(E17="","",E17)</f>
        <v>Pavel Hnilička Architects+Planners, s. r. o.</v>
      </c>
      <c r="AN89" s="208"/>
      <c r="AO89" s="208"/>
      <c r="AP89" s="208"/>
      <c r="AQ89" s="30"/>
      <c r="AR89" s="31"/>
      <c r="AS89" s="209" t="s">
        <v>54</v>
      </c>
      <c r="AT89" s="210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7" t="s">
        <v>26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31</v>
      </c>
      <c r="AJ90" s="30"/>
      <c r="AK90" s="30"/>
      <c r="AL90" s="30"/>
      <c r="AM90" s="207" t="str">
        <f>IF(E20="","",E20)</f>
        <v>QSB, s.r.o.</v>
      </c>
      <c r="AN90" s="208"/>
      <c r="AO90" s="208"/>
      <c r="AP90" s="208"/>
      <c r="AQ90" s="30"/>
      <c r="AR90" s="31"/>
      <c r="AS90" s="211"/>
      <c r="AT90" s="212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1"/>
      <c r="AT91" s="212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13" t="s">
        <v>55</v>
      </c>
      <c r="D92" s="214"/>
      <c r="E92" s="214"/>
      <c r="F92" s="214"/>
      <c r="G92" s="214"/>
      <c r="H92" s="58"/>
      <c r="I92" s="215" t="s">
        <v>56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7" t="s">
        <v>57</v>
      </c>
      <c r="AH92" s="214"/>
      <c r="AI92" s="214"/>
      <c r="AJ92" s="214"/>
      <c r="AK92" s="214"/>
      <c r="AL92" s="214"/>
      <c r="AM92" s="214"/>
      <c r="AN92" s="215" t="s">
        <v>58</v>
      </c>
      <c r="AO92" s="214"/>
      <c r="AP92" s="216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1">
        <f>ROUND(SUM(AG95:AG101),2)</f>
        <v>0</v>
      </c>
      <c r="AH94" s="221"/>
      <c r="AI94" s="221"/>
      <c r="AJ94" s="221"/>
      <c r="AK94" s="221"/>
      <c r="AL94" s="221"/>
      <c r="AM94" s="221"/>
      <c r="AN94" s="222">
        <f aca="true" t="shared" si="0" ref="AN94:AN101">SUM(AG94,AT94)</f>
        <v>0</v>
      </c>
      <c r="AO94" s="222"/>
      <c r="AP94" s="222"/>
      <c r="AQ94" s="70" t="s">
        <v>1</v>
      </c>
      <c r="AR94" s="66"/>
      <c r="AS94" s="71">
        <f>ROUND(SUM(AS95:AS101),2)</f>
        <v>0</v>
      </c>
      <c r="AT94" s="72">
        <f aca="true" t="shared" si="1" ref="AT94:AT101">ROUND(SUM(AV94:AW94),2)</f>
        <v>0</v>
      </c>
      <c r="AU94" s="73">
        <f>ROUND(SUM(AU95:AU101),5)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ROUND(SUM(AZ95:AZ101),2)</f>
        <v>0</v>
      </c>
      <c r="BA94" s="72">
        <f>ROUND(SUM(BA95:BA101),2)</f>
        <v>0</v>
      </c>
      <c r="BB94" s="72">
        <f>ROUND(SUM(BB95:BB101),2)</f>
        <v>0</v>
      </c>
      <c r="BC94" s="72">
        <f>ROUND(SUM(BC95:BC101),2)</f>
        <v>0</v>
      </c>
      <c r="BD94" s="74">
        <f>ROUND(SUM(BD95:BD101),2)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4</v>
      </c>
      <c r="BX94" s="75" t="s">
        <v>77</v>
      </c>
      <c r="CL94" s="75" t="s">
        <v>1</v>
      </c>
    </row>
    <row r="95" spans="1:91" s="7" customFormat="1" ht="16.5" customHeight="1">
      <c r="A95" s="77" t="s">
        <v>78</v>
      </c>
      <c r="B95" s="78"/>
      <c r="C95" s="79"/>
      <c r="D95" s="220" t="s">
        <v>79</v>
      </c>
      <c r="E95" s="220"/>
      <c r="F95" s="220"/>
      <c r="G95" s="220"/>
      <c r="H95" s="220"/>
      <c r="I95" s="80"/>
      <c r="J95" s="220" t="s">
        <v>80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'01 - Ostatní a vedlejší r...'!J30</f>
        <v>0</v>
      </c>
      <c r="AH95" s="219"/>
      <c r="AI95" s="219"/>
      <c r="AJ95" s="219"/>
      <c r="AK95" s="219"/>
      <c r="AL95" s="219"/>
      <c r="AM95" s="219"/>
      <c r="AN95" s="218">
        <f t="shared" si="0"/>
        <v>0</v>
      </c>
      <c r="AO95" s="219"/>
      <c r="AP95" s="219"/>
      <c r="AQ95" s="81" t="s">
        <v>81</v>
      </c>
      <c r="AR95" s="78"/>
      <c r="AS95" s="82">
        <v>0</v>
      </c>
      <c r="AT95" s="83">
        <f t="shared" si="1"/>
        <v>0</v>
      </c>
      <c r="AU95" s="84">
        <f>'01 - Ostatní a vedlejší r...'!P122</f>
        <v>0</v>
      </c>
      <c r="AV95" s="83">
        <f>'01 - Ostatní a vedlejší r...'!J33</f>
        <v>0</v>
      </c>
      <c r="AW95" s="83">
        <f>'01 - Ostatní a vedlejší r...'!J34</f>
        <v>0</v>
      </c>
      <c r="AX95" s="83">
        <f>'01 - Ostatní a vedlejší r...'!J35</f>
        <v>0</v>
      </c>
      <c r="AY95" s="83">
        <f>'01 - Ostatní a vedlejší r...'!J36</f>
        <v>0</v>
      </c>
      <c r="AZ95" s="83">
        <f>'01 - Ostatní a vedlejší r...'!F33</f>
        <v>0</v>
      </c>
      <c r="BA95" s="83">
        <f>'01 - Ostatní a vedlejší r...'!F34</f>
        <v>0</v>
      </c>
      <c r="BB95" s="83">
        <f>'01 - Ostatní a vedlejší r...'!F35</f>
        <v>0</v>
      </c>
      <c r="BC95" s="83">
        <f>'01 - Ostatní a vedlejší r...'!F36</f>
        <v>0</v>
      </c>
      <c r="BD95" s="85">
        <f>'01 - Ostatní a vedlejší r...'!F37</f>
        <v>0</v>
      </c>
      <c r="BT95" s="86" t="s">
        <v>82</v>
      </c>
      <c r="BV95" s="86" t="s">
        <v>76</v>
      </c>
      <c r="BW95" s="86" t="s">
        <v>83</v>
      </c>
      <c r="BX95" s="86" t="s">
        <v>4</v>
      </c>
      <c r="CL95" s="86" t="s">
        <v>1</v>
      </c>
      <c r="CM95" s="86" t="s">
        <v>84</v>
      </c>
    </row>
    <row r="96" spans="1:91" s="7" customFormat="1" ht="16.5" customHeight="1">
      <c r="A96" s="77" t="s">
        <v>78</v>
      </c>
      <c r="B96" s="78"/>
      <c r="C96" s="79"/>
      <c r="D96" s="220" t="s">
        <v>85</v>
      </c>
      <c r="E96" s="220"/>
      <c r="F96" s="220"/>
      <c r="G96" s="220"/>
      <c r="H96" s="220"/>
      <c r="I96" s="80"/>
      <c r="J96" s="220" t="s">
        <v>86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8">
        <f>'02 - Architektonicko-stav...'!J30</f>
        <v>0</v>
      </c>
      <c r="AH96" s="219"/>
      <c r="AI96" s="219"/>
      <c r="AJ96" s="219"/>
      <c r="AK96" s="219"/>
      <c r="AL96" s="219"/>
      <c r="AM96" s="219"/>
      <c r="AN96" s="218">
        <f t="shared" si="0"/>
        <v>0</v>
      </c>
      <c r="AO96" s="219"/>
      <c r="AP96" s="219"/>
      <c r="AQ96" s="81" t="s">
        <v>81</v>
      </c>
      <c r="AR96" s="78"/>
      <c r="AS96" s="82">
        <v>0</v>
      </c>
      <c r="AT96" s="83">
        <f t="shared" si="1"/>
        <v>0</v>
      </c>
      <c r="AU96" s="84">
        <f>'02 - Architektonicko-stav...'!P139</f>
        <v>0</v>
      </c>
      <c r="AV96" s="83">
        <f>'02 - Architektonicko-stav...'!J33</f>
        <v>0</v>
      </c>
      <c r="AW96" s="83">
        <f>'02 - Architektonicko-stav...'!J34</f>
        <v>0</v>
      </c>
      <c r="AX96" s="83">
        <f>'02 - Architektonicko-stav...'!J35</f>
        <v>0</v>
      </c>
      <c r="AY96" s="83">
        <f>'02 - Architektonicko-stav...'!J36</f>
        <v>0</v>
      </c>
      <c r="AZ96" s="83">
        <f>'02 - Architektonicko-stav...'!F33</f>
        <v>0</v>
      </c>
      <c r="BA96" s="83">
        <f>'02 - Architektonicko-stav...'!F34</f>
        <v>0</v>
      </c>
      <c r="BB96" s="83">
        <f>'02 - Architektonicko-stav...'!F35</f>
        <v>0</v>
      </c>
      <c r="BC96" s="83">
        <f>'02 - Architektonicko-stav...'!F36</f>
        <v>0</v>
      </c>
      <c r="BD96" s="85">
        <f>'02 - Architektonicko-stav...'!F37</f>
        <v>0</v>
      </c>
      <c r="BT96" s="86" t="s">
        <v>82</v>
      </c>
      <c r="BV96" s="86" t="s">
        <v>76</v>
      </c>
      <c r="BW96" s="86" t="s">
        <v>87</v>
      </c>
      <c r="BX96" s="86" t="s">
        <v>4</v>
      </c>
      <c r="CL96" s="86" t="s">
        <v>1</v>
      </c>
      <c r="CM96" s="86" t="s">
        <v>84</v>
      </c>
    </row>
    <row r="97" spans="1:91" s="7" customFormat="1" ht="16.5" customHeight="1">
      <c r="A97" s="77" t="s">
        <v>78</v>
      </c>
      <c r="B97" s="78"/>
      <c r="C97" s="79"/>
      <c r="D97" s="220" t="s">
        <v>88</v>
      </c>
      <c r="E97" s="220"/>
      <c r="F97" s="220"/>
      <c r="G97" s="220"/>
      <c r="H97" s="220"/>
      <c r="I97" s="80"/>
      <c r="J97" s="220" t="s">
        <v>89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18">
        <f>'03 - ZTI a přípojky'!J30</f>
        <v>0</v>
      </c>
      <c r="AH97" s="219"/>
      <c r="AI97" s="219"/>
      <c r="AJ97" s="219"/>
      <c r="AK97" s="219"/>
      <c r="AL97" s="219"/>
      <c r="AM97" s="219"/>
      <c r="AN97" s="218">
        <f t="shared" si="0"/>
        <v>0</v>
      </c>
      <c r="AO97" s="219"/>
      <c r="AP97" s="219"/>
      <c r="AQ97" s="81" t="s">
        <v>81</v>
      </c>
      <c r="AR97" s="78"/>
      <c r="AS97" s="82">
        <v>0</v>
      </c>
      <c r="AT97" s="83">
        <f t="shared" si="1"/>
        <v>0</v>
      </c>
      <c r="AU97" s="84">
        <f>'03 - ZTI a přípojky'!P138</f>
        <v>0</v>
      </c>
      <c r="AV97" s="83">
        <f>'03 - ZTI a přípojky'!J33</f>
        <v>0</v>
      </c>
      <c r="AW97" s="83">
        <f>'03 - ZTI a přípojky'!J34</f>
        <v>0</v>
      </c>
      <c r="AX97" s="83">
        <f>'03 - ZTI a přípojky'!J35</f>
        <v>0</v>
      </c>
      <c r="AY97" s="83">
        <f>'03 - ZTI a přípojky'!J36</f>
        <v>0</v>
      </c>
      <c r="AZ97" s="83">
        <f>'03 - ZTI a přípojky'!F33</f>
        <v>0</v>
      </c>
      <c r="BA97" s="83">
        <f>'03 - ZTI a přípojky'!F34</f>
        <v>0</v>
      </c>
      <c r="BB97" s="83">
        <f>'03 - ZTI a přípojky'!F35</f>
        <v>0</v>
      </c>
      <c r="BC97" s="83">
        <f>'03 - ZTI a přípojky'!F36</f>
        <v>0</v>
      </c>
      <c r="BD97" s="85">
        <f>'03 - ZTI a přípojky'!F37</f>
        <v>0</v>
      </c>
      <c r="BT97" s="86" t="s">
        <v>82</v>
      </c>
      <c r="BV97" s="86" t="s">
        <v>76</v>
      </c>
      <c r="BW97" s="86" t="s">
        <v>90</v>
      </c>
      <c r="BX97" s="86" t="s">
        <v>4</v>
      </c>
      <c r="CL97" s="86" t="s">
        <v>1</v>
      </c>
      <c r="CM97" s="86" t="s">
        <v>84</v>
      </c>
    </row>
    <row r="98" spans="1:91" s="7" customFormat="1" ht="16.5" customHeight="1">
      <c r="A98" s="77" t="s">
        <v>78</v>
      </c>
      <c r="B98" s="78"/>
      <c r="C98" s="79"/>
      <c r="D98" s="220" t="s">
        <v>91</v>
      </c>
      <c r="E98" s="220"/>
      <c r="F98" s="220"/>
      <c r="G98" s="220"/>
      <c r="H98" s="220"/>
      <c r="I98" s="80"/>
      <c r="J98" s="220" t="s">
        <v>92</v>
      </c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18">
        <f>'04 - Vzduchotechnika a ús...'!J30</f>
        <v>0</v>
      </c>
      <c r="AH98" s="219"/>
      <c r="AI98" s="219"/>
      <c r="AJ98" s="219"/>
      <c r="AK98" s="219"/>
      <c r="AL98" s="219"/>
      <c r="AM98" s="219"/>
      <c r="AN98" s="218">
        <f t="shared" si="0"/>
        <v>0</v>
      </c>
      <c r="AO98" s="219"/>
      <c r="AP98" s="219"/>
      <c r="AQ98" s="81" t="s">
        <v>81</v>
      </c>
      <c r="AR98" s="78"/>
      <c r="AS98" s="82">
        <v>0</v>
      </c>
      <c r="AT98" s="83">
        <f t="shared" si="1"/>
        <v>0</v>
      </c>
      <c r="AU98" s="84">
        <f>'04 - Vzduchotechnika a ús...'!P125</f>
        <v>0</v>
      </c>
      <c r="AV98" s="83">
        <f>'04 - Vzduchotechnika a ús...'!J33</f>
        <v>0</v>
      </c>
      <c r="AW98" s="83">
        <f>'04 - Vzduchotechnika a ús...'!J34</f>
        <v>0</v>
      </c>
      <c r="AX98" s="83">
        <f>'04 - Vzduchotechnika a ús...'!J35</f>
        <v>0</v>
      </c>
      <c r="AY98" s="83">
        <f>'04 - Vzduchotechnika a ús...'!J36</f>
        <v>0</v>
      </c>
      <c r="AZ98" s="83">
        <f>'04 - Vzduchotechnika a ús...'!F33</f>
        <v>0</v>
      </c>
      <c r="BA98" s="83">
        <f>'04 - Vzduchotechnika a ús...'!F34</f>
        <v>0</v>
      </c>
      <c r="BB98" s="83">
        <f>'04 - Vzduchotechnika a ús...'!F35</f>
        <v>0</v>
      </c>
      <c r="BC98" s="83">
        <f>'04 - Vzduchotechnika a ús...'!F36</f>
        <v>0</v>
      </c>
      <c r="BD98" s="85">
        <f>'04 - Vzduchotechnika a ús...'!F37</f>
        <v>0</v>
      </c>
      <c r="BT98" s="86" t="s">
        <v>82</v>
      </c>
      <c r="BV98" s="86" t="s">
        <v>76</v>
      </c>
      <c r="BW98" s="86" t="s">
        <v>93</v>
      </c>
      <c r="BX98" s="86" t="s">
        <v>4</v>
      </c>
      <c r="CL98" s="86" t="s">
        <v>1</v>
      </c>
      <c r="CM98" s="86" t="s">
        <v>84</v>
      </c>
    </row>
    <row r="99" spans="1:91" s="7" customFormat="1" ht="16.5" customHeight="1">
      <c r="A99" s="77" t="s">
        <v>78</v>
      </c>
      <c r="B99" s="78"/>
      <c r="C99" s="79"/>
      <c r="D99" s="220" t="s">
        <v>94</v>
      </c>
      <c r="E99" s="220"/>
      <c r="F99" s="220"/>
      <c r="G99" s="220"/>
      <c r="H99" s="220"/>
      <c r="I99" s="80"/>
      <c r="J99" s="220" t="s">
        <v>95</v>
      </c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18">
        <f>'05 - Elektroinstalace sil...'!J30</f>
        <v>0</v>
      </c>
      <c r="AH99" s="219"/>
      <c r="AI99" s="219"/>
      <c r="AJ99" s="219"/>
      <c r="AK99" s="219"/>
      <c r="AL99" s="219"/>
      <c r="AM99" s="219"/>
      <c r="AN99" s="218">
        <f t="shared" si="0"/>
        <v>0</v>
      </c>
      <c r="AO99" s="219"/>
      <c r="AP99" s="219"/>
      <c r="AQ99" s="81" t="s">
        <v>81</v>
      </c>
      <c r="AR99" s="78"/>
      <c r="AS99" s="82">
        <v>0</v>
      </c>
      <c r="AT99" s="83">
        <f t="shared" si="1"/>
        <v>0</v>
      </c>
      <c r="AU99" s="84">
        <f>'05 - Elektroinstalace sil...'!P156</f>
        <v>0</v>
      </c>
      <c r="AV99" s="83">
        <f>'05 - Elektroinstalace sil...'!J33</f>
        <v>0</v>
      </c>
      <c r="AW99" s="83">
        <f>'05 - Elektroinstalace sil...'!J34</f>
        <v>0</v>
      </c>
      <c r="AX99" s="83">
        <f>'05 - Elektroinstalace sil...'!J35</f>
        <v>0</v>
      </c>
      <c r="AY99" s="83">
        <f>'05 - Elektroinstalace sil...'!J36</f>
        <v>0</v>
      </c>
      <c r="AZ99" s="83">
        <f>'05 - Elektroinstalace sil...'!F33</f>
        <v>0</v>
      </c>
      <c r="BA99" s="83">
        <f>'05 - Elektroinstalace sil...'!F34</f>
        <v>0</v>
      </c>
      <c r="BB99" s="83">
        <f>'05 - Elektroinstalace sil...'!F35</f>
        <v>0</v>
      </c>
      <c r="BC99" s="83">
        <f>'05 - Elektroinstalace sil...'!F36</f>
        <v>0</v>
      </c>
      <c r="BD99" s="85">
        <f>'05 - Elektroinstalace sil...'!F37</f>
        <v>0</v>
      </c>
      <c r="BT99" s="86" t="s">
        <v>82</v>
      </c>
      <c r="BV99" s="86" t="s">
        <v>76</v>
      </c>
      <c r="BW99" s="86" t="s">
        <v>96</v>
      </c>
      <c r="BX99" s="86" t="s">
        <v>4</v>
      </c>
      <c r="CL99" s="86" t="s">
        <v>1</v>
      </c>
      <c r="CM99" s="86" t="s">
        <v>84</v>
      </c>
    </row>
    <row r="100" spans="1:91" s="7" customFormat="1" ht="16.5" customHeight="1">
      <c r="A100" s="77" t="s">
        <v>78</v>
      </c>
      <c r="B100" s="78"/>
      <c r="C100" s="79"/>
      <c r="D100" s="220" t="s">
        <v>97</v>
      </c>
      <c r="E100" s="220"/>
      <c r="F100" s="220"/>
      <c r="G100" s="220"/>
      <c r="H100" s="220"/>
      <c r="I100" s="80"/>
      <c r="J100" s="220" t="s">
        <v>98</v>
      </c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18">
        <f>'06 - Elektroinstalace sla...'!J30</f>
        <v>0</v>
      </c>
      <c r="AH100" s="219"/>
      <c r="AI100" s="219"/>
      <c r="AJ100" s="219"/>
      <c r="AK100" s="219"/>
      <c r="AL100" s="219"/>
      <c r="AM100" s="219"/>
      <c r="AN100" s="218">
        <f t="shared" si="0"/>
        <v>0</v>
      </c>
      <c r="AO100" s="219"/>
      <c r="AP100" s="219"/>
      <c r="AQ100" s="81" t="s">
        <v>81</v>
      </c>
      <c r="AR100" s="78"/>
      <c r="AS100" s="82">
        <v>0</v>
      </c>
      <c r="AT100" s="83">
        <f t="shared" si="1"/>
        <v>0</v>
      </c>
      <c r="AU100" s="84">
        <f>'06 - Elektroinstalace sla...'!P119</f>
        <v>0</v>
      </c>
      <c r="AV100" s="83">
        <f>'06 - Elektroinstalace sla...'!J33</f>
        <v>0</v>
      </c>
      <c r="AW100" s="83">
        <f>'06 - Elektroinstalace sla...'!J34</f>
        <v>0</v>
      </c>
      <c r="AX100" s="83">
        <f>'06 - Elektroinstalace sla...'!J35</f>
        <v>0</v>
      </c>
      <c r="AY100" s="83">
        <f>'06 - Elektroinstalace sla...'!J36</f>
        <v>0</v>
      </c>
      <c r="AZ100" s="83">
        <f>'06 - Elektroinstalace sla...'!F33</f>
        <v>0</v>
      </c>
      <c r="BA100" s="83">
        <f>'06 - Elektroinstalace sla...'!F34</f>
        <v>0</v>
      </c>
      <c r="BB100" s="83">
        <f>'06 - Elektroinstalace sla...'!F35</f>
        <v>0</v>
      </c>
      <c r="BC100" s="83">
        <f>'06 - Elektroinstalace sla...'!F36</f>
        <v>0</v>
      </c>
      <c r="BD100" s="85">
        <f>'06 - Elektroinstalace sla...'!F37</f>
        <v>0</v>
      </c>
      <c r="BT100" s="86" t="s">
        <v>82</v>
      </c>
      <c r="BV100" s="86" t="s">
        <v>76</v>
      </c>
      <c r="BW100" s="86" t="s">
        <v>99</v>
      </c>
      <c r="BX100" s="86" t="s">
        <v>4</v>
      </c>
      <c r="CL100" s="86" t="s">
        <v>1</v>
      </c>
      <c r="CM100" s="86" t="s">
        <v>84</v>
      </c>
    </row>
    <row r="101" spans="1:91" s="7" customFormat="1" ht="16.5" customHeight="1">
      <c r="A101" s="77" t="s">
        <v>78</v>
      </c>
      <c r="B101" s="78"/>
      <c r="C101" s="79"/>
      <c r="D101" s="220" t="s">
        <v>100</v>
      </c>
      <c r="E101" s="220"/>
      <c r="F101" s="220"/>
      <c r="G101" s="220"/>
      <c r="H101" s="220"/>
      <c r="I101" s="80"/>
      <c r="J101" s="220" t="s">
        <v>101</v>
      </c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18">
        <f>'07 - Krajinářské práce'!J30</f>
        <v>0</v>
      </c>
      <c r="AH101" s="219"/>
      <c r="AI101" s="219"/>
      <c r="AJ101" s="219"/>
      <c r="AK101" s="219"/>
      <c r="AL101" s="219"/>
      <c r="AM101" s="219"/>
      <c r="AN101" s="218">
        <f t="shared" si="0"/>
        <v>0</v>
      </c>
      <c r="AO101" s="219"/>
      <c r="AP101" s="219"/>
      <c r="AQ101" s="81" t="s">
        <v>81</v>
      </c>
      <c r="AR101" s="78"/>
      <c r="AS101" s="87">
        <v>0</v>
      </c>
      <c r="AT101" s="88">
        <f t="shared" si="1"/>
        <v>0</v>
      </c>
      <c r="AU101" s="89">
        <f>'07 - Krajinářské práce'!P127</f>
        <v>0</v>
      </c>
      <c r="AV101" s="88">
        <f>'07 - Krajinářské práce'!J33</f>
        <v>0</v>
      </c>
      <c r="AW101" s="88">
        <f>'07 - Krajinářské práce'!J34</f>
        <v>0</v>
      </c>
      <c r="AX101" s="88">
        <f>'07 - Krajinářské práce'!J35</f>
        <v>0</v>
      </c>
      <c r="AY101" s="88">
        <f>'07 - Krajinářské práce'!J36</f>
        <v>0</v>
      </c>
      <c r="AZ101" s="88">
        <f>'07 - Krajinářské práce'!F33</f>
        <v>0</v>
      </c>
      <c r="BA101" s="88">
        <f>'07 - Krajinářské práce'!F34</f>
        <v>0</v>
      </c>
      <c r="BB101" s="88">
        <f>'07 - Krajinářské práce'!F35</f>
        <v>0</v>
      </c>
      <c r="BC101" s="88">
        <f>'07 - Krajinářské práce'!F36</f>
        <v>0</v>
      </c>
      <c r="BD101" s="90">
        <f>'07 - Krajinářské práce'!F37</f>
        <v>0</v>
      </c>
      <c r="BT101" s="86" t="s">
        <v>82</v>
      </c>
      <c r="BV101" s="86" t="s">
        <v>76</v>
      </c>
      <c r="BW101" s="86" t="s">
        <v>102</v>
      </c>
      <c r="BX101" s="86" t="s">
        <v>4</v>
      </c>
      <c r="CL101" s="86" t="s">
        <v>1</v>
      </c>
      <c r="CM101" s="86" t="s">
        <v>84</v>
      </c>
    </row>
    <row r="102" spans="1:57" s="2" customFormat="1" ht="30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1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s="2" customFormat="1" ht="6.95" customHeight="1">
      <c r="A103" s="30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</sheetData>
  <mergeCells count="66">
    <mergeCell ref="AR2:BE2"/>
    <mergeCell ref="E20:K20"/>
    <mergeCell ref="E14:AI14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Ostatní a vedlejší r...'!C2" display="/"/>
    <hyperlink ref="A96" location="'02 - Architektonicko-stav...'!C2" display="/"/>
    <hyperlink ref="A97" location="'03 - ZTI a přípojky'!C2" display="/"/>
    <hyperlink ref="A98" location="'04 - Vzduchotechnika a ús...'!C2" display="/"/>
    <hyperlink ref="A99" location="'05 - Elektroinstalace sil...'!C2" display="/"/>
    <hyperlink ref="A100" location="'06 - Elektroinstalace sla...'!C2" display="/"/>
    <hyperlink ref="A101" location="'07 - Krajinářské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workbookViewId="0" topLeftCell="A1">
      <selection activeCell="C2" sqref="C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37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8" t="s">
        <v>83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103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8" t="str">
        <f>'Rekapitulace stavby'!K6</f>
        <v>TENISOVÝ KLUB NA OŘECHOVCE</v>
      </c>
      <c r="F7" s="239"/>
      <c r="G7" s="239"/>
      <c r="H7" s="239"/>
      <c r="L7" s="21"/>
    </row>
    <row r="8" spans="1:31" s="2" customFormat="1" ht="12" customHeight="1">
      <c r="A8" s="30"/>
      <c r="B8" s="31"/>
      <c r="C8" s="30"/>
      <c r="D8" s="27" t="s">
        <v>104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4" t="s">
        <v>105</v>
      </c>
      <c r="F9" s="240"/>
      <c r="G9" s="240"/>
      <c r="H9" s="240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13. 4. 2022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1" t="str">
        <f>'Rekapitulace stavby'!E14</f>
        <v xml:space="preserve"> </v>
      </c>
      <c r="F18" s="251"/>
      <c r="G18" s="251"/>
      <c r="H18" s="251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6" t="s">
        <v>1</v>
      </c>
      <c r="F27" s="226"/>
      <c r="G27" s="226"/>
      <c r="H27" s="22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ROUND(J122,2)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ROUND((SUM(BE122:BE150)),2)</f>
        <v>0</v>
      </c>
      <c r="G33" s="30"/>
      <c r="H33" s="30"/>
      <c r="I33" s="99">
        <v>0.21</v>
      </c>
      <c r="J33" s="98">
        <f>ROUND(((SUM(BE122:BE150))*I33),2)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ROUND((SUM(BF122:BF150)),2)</f>
        <v>0</v>
      </c>
      <c r="G34" s="30"/>
      <c r="H34" s="30"/>
      <c r="I34" s="99">
        <v>0.15</v>
      </c>
      <c r="J34" s="98">
        <f>ROUND(((SUM(BF122:BF150))*I34),2)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41</v>
      </c>
      <c r="F35" s="98">
        <f>ROUND((SUM(BG122:BG150)),2)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42</v>
      </c>
      <c r="F36" s="98">
        <f>ROUND((SUM(BH122:BH150)),2)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43</v>
      </c>
      <c r="F37" s="98">
        <f>ROUND((SUM(BI122:BI150)),2)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106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8" t="str">
        <f>E7</f>
        <v>TENISOVÝ KLUB NA OŘECHOVCE</v>
      </c>
      <c r="F85" s="239"/>
      <c r="G85" s="239"/>
      <c r="H85" s="23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4" t="str">
        <f>E9</f>
        <v>01 - Ostatní a vedlejší rozpočtové náklady</v>
      </c>
      <c r="F87" s="240"/>
      <c r="G87" s="240"/>
      <c r="H87" s="24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Na Ořechovce, Střešovice, 162 00 Praha 6 </v>
      </c>
      <c r="G89" s="30"/>
      <c r="H89" s="30"/>
      <c r="I89" s="27" t="s">
        <v>20</v>
      </c>
      <c r="J89" s="53" t="str">
        <f>IF(J12="","",J12)</f>
        <v>13. 4. 2022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40.15" customHeight="1">
      <c r="A91" s="30"/>
      <c r="B91" s="31"/>
      <c r="C91" s="27" t="s">
        <v>22</v>
      </c>
      <c r="D91" s="30"/>
      <c r="E91" s="30"/>
      <c r="F91" s="25" t="str">
        <f>E15</f>
        <v xml:space="preserve">Městská část Praha 6 </v>
      </c>
      <c r="G91" s="30"/>
      <c r="H91" s="30"/>
      <c r="I91" s="27" t="s">
        <v>28</v>
      </c>
      <c r="J91" s="28" t="str">
        <f>E21</f>
        <v>Pavel Hnilička Architects+Planners, s. r. 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QSB,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107</v>
      </c>
      <c r="D94" s="100"/>
      <c r="E94" s="100"/>
      <c r="F94" s="100"/>
      <c r="G94" s="100"/>
      <c r="H94" s="100"/>
      <c r="I94" s="100"/>
      <c r="J94" s="109" t="s">
        <v>108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109</v>
      </c>
      <c r="D96" s="30"/>
      <c r="E96" s="30"/>
      <c r="F96" s="30"/>
      <c r="G96" s="30"/>
      <c r="H96" s="30"/>
      <c r="I96" s="30"/>
      <c r="J96" s="69">
        <f>J122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110</v>
      </c>
    </row>
    <row r="97" spans="2:12" s="9" customFormat="1" ht="24.95" customHeight="1">
      <c r="B97" s="111"/>
      <c r="D97" s="112" t="s">
        <v>111</v>
      </c>
      <c r="E97" s="113"/>
      <c r="F97" s="113"/>
      <c r="G97" s="113"/>
      <c r="H97" s="113"/>
      <c r="I97" s="113"/>
      <c r="J97" s="114">
        <f>J123</f>
        <v>0</v>
      </c>
      <c r="L97" s="111"/>
    </row>
    <row r="98" spans="2:12" s="9" customFormat="1" ht="24.95" customHeight="1">
      <c r="B98" s="111"/>
      <c r="D98" s="112" t="s">
        <v>112</v>
      </c>
      <c r="E98" s="113"/>
      <c r="F98" s="113"/>
      <c r="G98" s="113"/>
      <c r="H98" s="113"/>
      <c r="I98" s="113"/>
      <c r="J98" s="114">
        <f>J132</f>
        <v>0</v>
      </c>
      <c r="L98" s="111"/>
    </row>
    <row r="99" spans="2:12" s="9" customFormat="1" ht="24.95" customHeight="1">
      <c r="B99" s="111"/>
      <c r="D99" s="112" t="s">
        <v>113</v>
      </c>
      <c r="E99" s="113"/>
      <c r="F99" s="113"/>
      <c r="G99" s="113"/>
      <c r="H99" s="113"/>
      <c r="I99" s="113"/>
      <c r="J99" s="114">
        <f>J134</f>
        <v>0</v>
      </c>
      <c r="L99" s="111"/>
    </row>
    <row r="100" spans="2:12" s="9" customFormat="1" ht="24.95" customHeight="1">
      <c r="B100" s="111"/>
      <c r="D100" s="112" t="s">
        <v>114</v>
      </c>
      <c r="E100" s="113"/>
      <c r="F100" s="113"/>
      <c r="G100" s="113"/>
      <c r="H100" s="113"/>
      <c r="I100" s="113"/>
      <c r="J100" s="114">
        <f>J138</f>
        <v>0</v>
      </c>
      <c r="L100" s="111"/>
    </row>
    <row r="101" spans="2:12" s="9" customFormat="1" ht="24.95" customHeight="1">
      <c r="B101" s="111"/>
      <c r="D101" s="112" t="s">
        <v>115</v>
      </c>
      <c r="E101" s="113"/>
      <c r="F101" s="113"/>
      <c r="G101" s="113"/>
      <c r="H101" s="113"/>
      <c r="I101" s="113"/>
      <c r="J101" s="114">
        <f>J147</f>
        <v>0</v>
      </c>
      <c r="L101" s="111"/>
    </row>
    <row r="102" spans="2:12" s="9" customFormat="1" ht="24.95" customHeight="1">
      <c r="B102" s="111"/>
      <c r="D102" s="112" t="s">
        <v>116</v>
      </c>
      <c r="E102" s="113"/>
      <c r="F102" s="113"/>
      <c r="G102" s="113"/>
      <c r="H102" s="113"/>
      <c r="I102" s="113"/>
      <c r="J102" s="114">
        <f>J149</f>
        <v>0</v>
      </c>
      <c r="L102" s="111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117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14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38" t="str">
        <f>E7</f>
        <v>TENISOVÝ KLUB NA OŘECHOVCE</v>
      </c>
      <c r="F112" s="239"/>
      <c r="G112" s="239"/>
      <c r="H112" s="239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7" t="s">
        <v>104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6.5" customHeight="1">
      <c r="A114" s="30"/>
      <c r="B114" s="31"/>
      <c r="C114" s="30"/>
      <c r="D114" s="30"/>
      <c r="E114" s="204" t="str">
        <f>E9</f>
        <v>01 - Ostatní a vedlejší rozpočtové náklady</v>
      </c>
      <c r="F114" s="240"/>
      <c r="G114" s="240"/>
      <c r="H114" s="24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7" t="s">
        <v>18</v>
      </c>
      <c r="D116" s="30"/>
      <c r="E116" s="30"/>
      <c r="F116" s="25" t="str">
        <f>F12</f>
        <v xml:space="preserve">Na Ořechovce, Střešovice, 162 00 Praha 6 </v>
      </c>
      <c r="G116" s="30"/>
      <c r="H116" s="30"/>
      <c r="I116" s="27" t="s">
        <v>20</v>
      </c>
      <c r="J116" s="53" t="str">
        <f>IF(J12="","",J12)</f>
        <v>13. 4. 2022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40.15" customHeight="1">
      <c r="A118" s="30"/>
      <c r="B118" s="31"/>
      <c r="C118" s="27" t="s">
        <v>22</v>
      </c>
      <c r="D118" s="30"/>
      <c r="E118" s="30"/>
      <c r="F118" s="25" t="str">
        <f>E15</f>
        <v xml:space="preserve">Městská část Praha 6 </v>
      </c>
      <c r="G118" s="30"/>
      <c r="H118" s="30"/>
      <c r="I118" s="27" t="s">
        <v>28</v>
      </c>
      <c r="J118" s="28" t="str">
        <f>E21</f>
        <v>Pavel Hnilička Architects+Planners, s. r. o.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5.2" customHeight="1">
      <c r="A119" s="30"/>
      <c r="B119" s="31"/>
      <c r="C119" s="27" t="s">
        <v>26</v>
      </c>
      <c r="D119" s="30"/>
      <c r="E119" s="30"/>
      <c r="F119" s="25" t="str">
        <f>IF(E18="","",E18)</f>
        <v xml:space="preserve"> </v>
      </c>
      <c r="G119" s="30"/>
      <c r="H119" s="30"/>
      <c r="I119" s="27" t="s">
        <v>31</v>
      </c>
      <c r="J119" s="28" t="str">
        <f>E24</f>
        <v>QSB, s.r.o.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0" customFormat="1" ht="29.25" customHeight="1">
      <c r="A121" s="115"/>
      <c r="B121" s="116"/>
      <c r="C121" s="117" t="s">
        <v>118</v>
      </c>
      <c r="D121" s="118" t="s">
        <v>59</v>
      </c>
      <c r="E121" s="118" t="s">
        <v>55</v>
      </c>
      <c r="F121" s="118" t="s">
        <v>56</v>
      </c>
      <c r="G121" s="118" t="s">
        <v>119</v>
      </c>
      <c r="H121" s="118" t="s">
        <v>120</v>
      </c>
      <c r="I121" s="118" t="s">
        <v>121</v>
      </c>
      <c r="J121" s="119" t="s">
        <v>108</v>
      </c>
      <c r="K121" s="120" t="s">
        <v>122</v>
      </c>
      <c r="L121" s="121"/>
      <c r="M121" s="60" t="s">
        <v>1</v>
      </c>
      <c r="N121" s="61" t="s">
        <v>38</v>
      </c>
      <c r="O121" s="61" t="s">
        <v>123</v>
      </c>
      <c r="P121" s="61" t="s">
        <v>124</v>
      </c>
      <c r="Q121" s="61" t="s">
        <v>125</v>
      </c>
      <c r="R121" s="61" t="s">
        <v>126</v>
      </c>
      <c r="S121" s="61" t="s">
        <v>127</v>
      </c>
      <c r="T121" s="62" t="s">
        <v>128</v>
      </c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</row>
    <row r="122" spans="1:63" s="2" customFormat="1" ht="22.9" customHeight="1">
      <c r="A122" s="30"/>
      <c r="B122" s="31"/>
      <c r="C122" s="67" t="s">
        <v>129</v>
      </c>
      <c r="D122" s="30"/>
      <c r="E122" s="30"/>
      <c r="F122" s="30"/>
      <c r="G122" s="30"/>
      <c r="H122" s="30"/>
      <c r="I122" s="30"/>
      <c r="J122" s="122">
        <f>BK122</f>
        <v>0</v>
      </c>
      <c r="K122" s="30"/>
      <c r="L122" s="31"/>
      <c r="M122" s="63"/>
      <c r="N122" s="54"/>
      <c r="O122" s="64"/>
      <c r="P122" s="123">
        <f>P123+P132+P134+P138+P147+P149</f>
        <v>0</v>
      </c>
      <c r="Q122" s="64"/>
      <c r="R122" s="123">
        <f>R123+R132+R134+R138+R147+R149</f>
        <v>0</v>
      </c>
      <c r="S122" s="64"/>
      <c r="T122" s="124">
        <f>T123+T132+T134+T138+T147+T149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8" t="s">
        <v>73</v>
      </c>
      <c r="AU122" s="18" t="s">
        <v>110</v>
      </c>
      <c r="BK122" s="125">
        <f>BK123+BK132+BK134+BK138+BK147+BK149</f>
        <v>0</v>
      </c>
    </row>
    <row r="123" spans="2:63" s="11" customFormat="1" ht="25.9" customHeight="1">
      <c r="B123" s="126"/>
      <c r="D123" s="127" t="s">
        <v>73</v>
      </c>
      <c r="E123" s="128" t="s">
        <v>130</v>
      </c>
      <c r="F123" s="128" t="s">
        <v>131</v>
      </c>
      <c r="J123" s="129">
        <f>BK123</f>
        <v>0</v>
      </c>
      <c r="L123" s="126"/>
      <c r="M123" s="130"/>
      <c r="N123" s="131"/>
      <c r="O123" s="131"/>
      <c r="P123" s="132">
        <f>SUM(P124:P131)</f>
        <v>0</v>
      </c>
      <c r="Q123" s="131"/>
      <c r="R123" s="132">
        <f>SUM(R124:R131)</f>
        <v>0</v>
      </c>
      <c r="S123" s="131"/>
      <c r="T123" s="133">
        <f>SUM(T124:T131)</f>
        <v>0</v>
      </c>
      <c r="AR123" s="127" t="s">
        <v>132</v>
      </c>
      <c r="AT123" s="134" t="s">
        <v>73</v>
      </c>
      <c r="AU123" s="134" t="s">
        <v>74</v>
      </c>
      <c r="AY123" s="127" t="s">
        <v>133</v>
      </c>
      <c r="BK123" s="135">
        <f>SUM(BK124:BK131)</f>
        <v>0</v>
      </c>
    </row>
    <row r="124" spans="1:65" s="2" customFormat="1" ht="16.5" customHeight="1">
      <c r="A124" s="30"/>
      <c r="B124" s="136"/>
      <c r="C124" s="137" t="s">
        <v>82</v>
      </c>
      <c r="D124" s="137" t="s">
        <v>134</v>
      </c>
      <c r="E124" s="138" t="s">
        <v>135</v>
      </c>
      <c r="F124" s="139" t="s">
        <v>136</v>
      </c>
      <c r="G124" s="140" t="s">
        <v>137</v>
      </c>
      <c r="H124" s="141">
        <v>1</v>
      </c>
      <c r="I124" s="242"/>
      <c r="J124" s="142">
        <f>ROUND(I124*H124,2)</f>
        <v>0</v>
      </c>
      <c r="K124" s="143"/>
      <c r="L124" s="31"/>
      <c r="M124" s="144" t="s">
        <v>1</v>
      </c>
      <c r="N124" s="145" t="s">
        <v>39</v>
      </c>
      <c r="O124" s="146">
        <v>0</v>
      </c>
      <c r="P124" s="146">
        <f>O124*H124</f>
        <v>0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48" t="s">
        <v>138</v>
      </c>
      <c r="AT124" s="148" t="s">
        <v>134</v>
      </c>
      <c r="AU124" s="148" t="s">
        <v>82</v>
      </c>
      <c r="AY124" s="18" t="s">
        <v>133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18" t="s">
        <v>82</v>
      </c>
      <c r="BK124" s="149">
        <f>ROUND(I124*H124,2)</f>
        <v>0</v>
      </c>
      <c r="BL124" s="18" t="s">
        <v>138</v>
      </c>
      <c r="BM124" s="148" t="s">
        <v>84</v>
      </c>
    </row>
    <row r="125" spans="1:47" s="2" customFormat="1" ht="48.75">
      <c r="A125" s="30"/>
      <c r="B125" s="31"/>
      <c r="C125" s="30"/>
      <c r="D125" s="150" t="s">
        <v>139</v>
      </c>
      <c r="E125" s="30"/>
      <c r="F125" s="151" t="s">
        <v>140</v>
      </c>
      <c r="G125" s="30"/>
      <c r="H125" s="30"/>
      <c r="I125" s="30"/>
      <c r="J125" s="30"/>
      <c r="K125" s="30"/>
      <c r="L125" s="31"/>
      <c r="M125" s="152"/>
      <c r="N125" s="153"/>
      <c r="O125" s="56"/>
      <c r="P125" s="56"/>
      <c r="Q125" s="56"/>
      <c r="R125" s="56"/>
      <c r="S125" s="56"/>
      <c r="T125" s="57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8" t="s">
        <v>139</v>
      </c>
      <c r="AU125" s="18" t="s">
        <v>82</v>
      </c>
    </row>
    <row r="126" spans="1:65" s="2" customFormat="1" ht="24.2" customHeight="1">
      <c r="A126" s="30"/>
      <c r="B126" s="136"/>
      <c r="C126" s="137" t="s">
        <v>84</v>
      </c>
      <c r="D126" s="137" t="s">
        <v>134</v>
      </c>
      <c r="E126" s="138" t="s">
        <v>141</v>
      </c>
      <c r="F126" s="139" t="s">
        <v>142</v>
      </c>
      <c r="G126" s="140" t="s">
        <v>137</v>
      </c>
      <c r="H126" s="141">
        <v>1</v>
      </c>
      <c r="I126" s="242"/>
      <c r="J126" s="142">
        <f>ROUND(I126*H126,2)</f>
        <v>0</v>
      </c>
      <c r="K126" s="143"/>
      <c r="L126" s="31"/>
      <c r="M126" s="144" t="s">
        <v>1</v>
      </c>
      <c r="N126" s="145" t="s">
        <v>39</v>
      </c>
      <c r="O126" s="146">
        <v>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48" t="s">
        <v>138</v>
      </c>
      <c r="AT126" s="148" t="s">
        <v>134</v>
      </c>
      <c r="AU126" s="148" t="s">
        <v>82</v>
      </c>
      <c r="AY126" s="18" t="s">
        <v>133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8" t="s">
        <v>82</v>
      </c>
      <c r="BK126" s="149">
        <f>ROUND(I126*H126,2)</f>
        <v>0</v>
      </c>
      <c r="BL126" s="18" t="s">
        <v>138</v>
      </c>
      <c r="BM126" s="148" t="s">
        <v>138</v>
      </c>
    </row>
    <row r="127" spans="1:47" s="2" customFormat="1" ht="39">
      <c r="A127" s="30"/>
      <c r="B127" s="31"/>
      <c r="C127" s="30"/>
      <c r="D127" s="150" t="s">
        <v>139</v>
      </c>
      <c r="E127" s="30"/>
      <c r="F127" s="151" t="s">
        <v>143</v>
      </c>
      <c r="G127" s="30"/>
      <c r="H127" s="30"/>
      <c r="I127" s="244"/>
      <c r="J127" s="30"/>
      <c r="K127" s="30"/>
      <c r="L127" s="31"/>
      <c r="M127" s="152"/>
      <c r="N127" s="153"/>
      <c r="O127" s="56"/>
      <c r="P127" s="56"/>
      <c r="Q127" s="56"/>
      <c r="R127" s="56"/>
      <c r="S127" s="56"/>
      <c r="T127" s="57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139</v>
      </c>
      <c r="AU127" s="18" t="s">
        <v>82</v>
      </c>
    </row>
    <row r="128" spans="1:65" s="2" customFormat="1" ht="16.5" customHeight="1">
      <c r="A128" s="30"/>
      <c r="B128" s="136"/>
      <c r="C128" s="137" t="s">
        <v>144</v>
      </c>
      <c r="D128" s="137" t="s">
        <v>134</v>
      </c>
      <c r="E128" s="138" t="s">
        <v>145</v>
      </c>
      <c r="F128" s="139" t="s">
        <v>146</v>
      </c>
      <c r="G128" s="140" t="s">
        <v>147</v>
      </c>
      <c r="H128" s="141">
        <v>1</v>
      </c>
      <c r="I128" s="242"/>
      <c r="J128" s="142">
        <f>ROUND(I128*H128,2)</f>
        <v>0</v>
      </c>
      <c r="K128" s="143"/>
      <c r="L128" s="31"/>
      <c r="M128" s="144" t="s">
        <v>1</v>
      </c>
      <c r="N128" s="145" t="s">
        <v>39</v>
      </c>
      <c r="O128" s="146">
        <v>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48" t="s">
        <v>138</v>
      </c>
      <c r="AT128" s="148" t="s">
        <v>134</v>
      </c>
      <c r="AU128" s="148" t="s">
        <v>82</v>
      </c>
      <c r="AY128" s="18" t="s">
        <v>133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8" t="s">
        <v>82</v>
      </c>
      <c r="BK128" s="149">
        <f>ROUND(I128*H128,2)</f>
        <v>0</v>
      </c>
      <c r="BL128" s="18" t="s">
        <v>138</v>
      </c>
      <c r="BM128" s="148" t="s">
        <v>148</v>
      </c>
    </row>
    <row r="129" spans="1:47" s="2" customFormat="1" ht="39">
      <c r="A129" s="30"/>
      <c r="B129" s="31"/>
      <c r="C129" s="30"/>
      <c r="D129" s="150" t="s">
        <v>139</v>
      </c>
      <c r="E129" s="30"/>
      <c r="F129" s="151" t="s">
        <v>149</v>
      </c>
      <c r="G129" s="30"/>
      <c r="H129" s="30"/>
      <c r="I129" s="30"/>
      <c r="J129" s="30"/>
      <c r="K129" s="30"/>
      <c r="L129" s="31"/>
      <c r="M129" s="152"/>
      <c r="N129" s="153"/>
      <c r="O129" s="56"/>
      <c r="P129" s="56"/>
      <c r="Q129" s="56"/>
      <c r="R129" s="56"/>
      <c r="S129" s="56"/>
      <c r="T129" s="57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139</v>
      </c>
      <c r="AU129" s="18" t="s">
        <v>82</v>
      </c>
    </row>
    <row r="130" spans="1:65" s="2" customFormat="1" ht="24.2" customHeight="1">
      <c r="A130" s="30"/>
      <c r="B130" s="136"/>
      <c r="C130" s="137" t="s">
        <v>138</v>
      </c>
      <c r="D130" s="137" t="s">
        <v>134</v>
      </c>
      <c r="E130" s="138" t="s">
        <v>150</v>
      </c>
      <c r="F130" s="139" t="s">
        <v>151</v>
      </c>
      <c r="G130" s="140" t="s">
        <v>147</v>
      </c>
      <c r="H130" s="141">
        <v>1</v>
      </c>
      <c r="I130" s="242"/>
      <c r="J130" s="142">
        <f>ROUND(I130*H130,2)</f>
        <v>0</v>
      </c>
      <c r="K130" s="143"/>
      <c r="L130" s="31"/>
      <c r="M130" s="144" t="s">
        <v>1</v>
      </c>
      <c r="N130" s="145" t="s">
        <v>39</v>
      </c>
      <c r="O130" s="146">
        <v>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48" t="s">
        <v>138</v>
      </c>
      <c r="AT130" s="148" t="s">
        <v>134</v>
      </c>
      <c r="AU130" s="148" t="s">
        <v>82</v>
      </c>
      <c r="AY130" s="18" t="s">
        <v>133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8" t="s">
        <v>82</v>
      </c>
      <c r="BK130" s="149">
        <f>ROUND(I130*H130,2)</f>
        <v>0</v>
      </c>
      <c r="BL130" s="18" t="s">
        <v>138</v>
      </c>
      <c r="BM130" s="148" t="s">
        <v>152</v>
      </c>
    </row>
    <row r="131" spans="1:65" s="2" customFormat="1" ht="37.9" customHeight="1">
      <c r="A131" s="30"/>
      <c r="B131" s="136"/>
      <c r="C131" s="137" t="s">
        <v>132</v>
      </c>
      <c r="D131" s="137" t="s">
        <v>134</v>
      </c>
      <c r="E131" s="138" t="s">
        <v>153</v>
      </c>
      <c r="F131" s="139" t="s">
        <v>154</v>
      </c>
      <c r="G131" s="140" t="s">
        <v>147</v>
      </c>
      <c r="H131" s="141">
        <v>1</v>
      </c>
      <c r="I131" s="242"/>
      <c r="J131" s="142">
        <f>ROUND(I131*H131,2)</f>
        <v>0</v>
      </c>
      <c r="K131" s="143"/>
      <c r="L131" s="31"/>
      <c r="M131" s="144" t="s">
        <v>1</v>
      </c>
      <c r="N131" s="145" t="s">
        <v>39</v>
      </c>
      <c r="O131" s="146">
        <v>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48" t="s">
        <v>138</v>
      </c>
      <c r="AT131" s="148" t="s">
        <v>134</v>
      </c>
      <c r="AU131" s="148" t="s">
        <v>82</v>
      </c>
      <c r="AY131" s="18" t="s">
        <v>133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8" t="s">
        <v>82</v>
      </c>
      <c r="BK131" s="149">
        <f>ROUND(I131*H131,2)</f>
        <v>0</v>
      </c>
      <c r="BL131" s="18" t="s">
        <v>138</v>
      </c>
      <c r="BM131" s="148" t="s">
        <v>155</v>
      </c>
    </row>
    <row r="132" spans="2:63" s="11" customFormat="1" ht="25.9" customHeight="1">
      <c r="B132" s="126"/>
      <c r="D132" s="127" t="s">
        <v>73</v>
      </c>
      <c r="E132" s="128" t="s">
        <v>156</v>
      </c>
      <c r="F132" s="128" t="s">
        <v>157</v>
      </c>
      <c r="J132" s="129">
        <f>BK132</f>
        <v>0</v>
      </c>
      <c r="L132" s="126"/>
      <c r="M132" s="130"/>
      <c r="N132" s="131"/>
      <c r="O132" s="131"/>
      <c r="P132" s="132">
        <f>P133</f>
        <v>0</v>
      </c>
      <c r="Q132" s="131"/>
      <c r="R132" s="132">
        <f>R133</f>
        <v>0</v>
      </c>
      <c r="S132" s="131"/>
      <c r="T132" s="133">
        <f>T133</f>
        <v>0</v>
      </c>
      <c r="AR132" s="127" t="s">
        <v>132</v>
      </c>
      <c r="AT132" s="134" t="s">
        <v>73</v>
      </c>
      <c r="AU132" s="134" t="s">
        <v>74</v>
      </c>
      <c r="AY132" s="127" t="s">
        <v>133</v>
      </c>
      <c r="BK132" s="135">
        <f>BK133</f>
        <v>0</v>
      </c>
    </row>
    <row r="133" spans="1:65" s="2" customFormat="1" ht="24.2" customHeight="1">
      <c r="A133" s="30"/>
      <c r="B133" s="136"/>
      <c r="C133" s="137" t="s">
        <v>148</v>
      </c>
      <c r="D133" s="137" t="s">
        <v>134</v>
      </c>
      <c r="E133" s="138" t="s">
        <v>158</v>
      </c>
      <c r="F133" s="139" t="s">
        <v>159</v>
      </c>
      <c r="G133" s="140" t="s">
        <v>147</v>
      </c>
      <c r="H133" s="141">
        <v>1</v>
      </c>
      <c r="I133" s="242"/>
      <c r="J133" s="142">
        <f>ROUND(I133*H133,2)</f>
        <v>0</v>
      </c>
      <c r="K133" s="143"/>
      <c r="L133" s="31"/>
      <c r="M133" s="144" t="s">
        <v>1</v>
      </c>
      <c r="N133" s="145" t="s">
        <v>39</v>
      </c>
      <c r="O133" s="146">
        <v>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48" t="s">
        <v>138</v>
      </c>
      <c r="AT133" s="148" t="s">
        <v>134</v>
      </c>
      <c r="AU133" s="148" t="s">
        <v>82</v>
      </c>
      <c r="AY133" s="18" t="s">
        <v>133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8" t="s">
        <v>82</v>
      </c>
      <c r="BK133" s="149">
        <f>ROUND(I133*H133,2)</f>
        <v>0</v>
      </c>
      <c r="BL133" s="18" t="s">
        <v>138</v>
      </c>
      <c r="BM133" s="148" t="s">
        <v>160</v>
      </c>
    </row>
    <row r="134" spans="2:63" s="11" customFormat="1" ht="25.9" customHeight="1">
      <c r="B134" s="126"/>
      <c r="D134" s="127" t="s">
        <v>73</v>
      </c>
      <c r="E134" s="128" t="s">
        <v>161</v>
      </c>
      <c r="F134" s="128" t="s">
        <v>162</v>
      </c>
      <c r="J134" s="129">
        <f>BK134</f>
        <v>0</v>
      </c>
      <c r="L134" s="126"/>
      <c r="M134" s="130"/>
      <c r="N134" s="131"/>
      <c r="O134" s="131"/>
      <c r="P134" s="132">
        <f>SUM(P135:P137)</f>
        <v>0</v>
      </c>
      <c r="Q134" s="131"/>
      <c r="R134" s="132">
        <f>SUM(R135:R137)</f>
        <v>0</v>
      </c>
      <c r="S134" s="131"/>
      <c r="T134" s="133">
        <f>SUM(T135:T137)</f>
        <v>0</v>
      </c>
      <c r="AR134" s="127" t="s">
        <v>132</v>
      </c>
      <c r="AT134" s="134" t="s">
        <v>73</v>
      </c>
      <c r="AU134" s="134" t="s">
        <v>74</v>
      </c>
      <c r="AY134" s="127" t="s">
        <v>133</v>
      </c>
      <c r="BK134" s="135">
        <f>SUM(BK135:BK137)</f>
        <v>0</v>
      </c>
    </row>
    <row r="135" spans="1:65" s="2" customFormat="1" ht="16.5" customHeight="1">
      <c r="A135" s="30"/>
      <c r="B135" s="136"/>
      <c r="C135" s="137" t="s">
        <v>163</v>
      </c>
      <c r="D135" s="137" t="s">
        <v>134</v>
      </c>
      <c r="E135" s="138" t="s">
        <v>164</v>
      </c>
      <c r="F135" s="139" t="s">
        <v>162</v>
      </c>
      <c r="G135" s="140" t="s">
        <v>147</v>
      </c>
      <c r="H135" s="141">
        <v>1</v>
      </c>
      <c r="I135" s="242"/>
      <c r="J135" s="142">
        <f>ROUND(I135*H135,2)</f>
        <v>0</v>
      </c>
      <c r="K135" s="143"/>
      <c r="L135" s="31"/>
      <c r="M135" s="144" t="s">
        <v>1</v>
      </c>
      <c r="N135" s="145" t="s">
        <v>39</v>
      </c>
      <c r="O135" s="146">
        <v>0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48" t="s">
        <v>138</v>
      </c>
      <c r="AT135" s="148" t="s">
        <v>134</v>
      </c>
      <c r="AU135" s="148" t="s">
        <v>82</v>
      </c>
      <c r="AY135" s="18" t="s">
        <v>133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8" t="s">
        <v>82</v>
      </c>
      <c r="BK135" s="149">
        <f>ROUND(I135*H135,2)</f>
        <v>0</v>
      </c>
      <c r="BL135" s="18" t="s">
        <v>138</v>
      </c>
      <c r="BM135" s="148" t="s">
        <v>165</v>
      </c>
    </row>
    <row r="136" spans="1:47" s="2" customFormat="1" ht="58.5">
      <c r="A136" s="30"/>
      <c r="B136" s="31"/>
      <c r="C136" s="30"/>
      <c r="D136" s="150" t="s">
        <v>139</v>
      </c>
      <c r="E136" s="30"/>
      <c r="F136" s="151" t="s">
        <v>166</v>
      </c>
      <c r="G136" s="30"/>
      <c r="H136" s="30"/>
      <c r="I136" s="30"/>
      <c r="J136" s="30"/>
      <c r="K136" s="30"/>
      <c r="L136" s="31"/>
      <c r="M136" s="152"/>
      <c r="N136" s="153"/>
      <c r="O136" s="56"/>
      <c r="P136" s="56"/>
      <c r="Q136" s="56"/>
      <c r="R136" s="56"/>
      <c r="S136" s="56"/>
      <c r="T136" s="57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8" t="s">
        <v>139</v>
      </c>
      <c r="AU136" s="18" t="s">
        <v>82</v>
      </c>
    </row>
    <row r="137" spans="1:65" s="2" customFormat="1" ht="24.2" customHeight="1">
      <c r="A137" s="30"/>
      <c r="B137" s="136"/>
      <c r="C137" s="137" t="s">
        <v>152</v>
      </c>
      <c r="D137" s="137" t="s">
        <v>134</v>
      </c>
      <c r="E137" s="138" t="s">
        <v>167</v>
      </c>
      <c r="F137" s="139" t="s">
        <v>168</v>
      </c>
      <c r="G137" s="140" t="s">
        <v>147</v>
      </c>
      <c r="H137" s="141">
        <v>1</v>
      </c>
      <c r="I137" s="242"/>
      <c r="J137" s="142">
        <f>ROUND(I137*H137,2)</f>
        <v>0</v>
      </c>
      <c r="K137" s="143"/>
      <c r="L137" s="31"/>
      <c r="M137" s="144" t="s">
        <v>1</v>
      </c>
      <c r="N137" s="145" t="s">
        <v>39</v>
      </c>
      <c r="O137" s="146">
        <v>0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48" t="s">
        <v>138</v>
      </c>
      <c r="AT137" s="148" t="s">
        <v>134</v>
      </c>
      <c r="AU137" s="148" t="s">
        <v>82</v>
      </c>
      <c r="AY137" s="18" t="s">
        <v>133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8" t="s">
        <v>82</v>
      </c>
      <c r="BK137" s="149">
        <f>ROUND(I137*H137,2)</f>
        <v>0</v>
      </c>
      <c r="BL137" s="18" t="s">
        <v>138</v>
      </c>
      <c r="BM137" s="148" t="s">
        <v>169</v>
      </c>
    </row>
    <row r="138" spans="2:63" s="11" customFormat="1" ht="25.9" customHeight="1">
      <c r="B138" s="126"/>
      <c r="D138" s="127" t="s">
        <v>73</v>
      </c>
      <c r="E138" s="128" t="s">
        <v>170</v>
      </c>
      <c r="F138" s="128" t="s">
        <v>171</v>
      </c>
      <c r="J138" s="129">
        <f>BK138</f>
        <v>0</v>
      </c>
      <c r="L138" s="126"/>
      <c r="M138" s="130"/>
      <c r="N138" s="131"/>
      <c r="O138" s="131"/>
      <c r="P138" s="132">
        <f>SUM(P139:P146)</f>
        <v>0</v>
      </c>
      <c r="Q138" s="131"/>
      <c r="R138" s="132">
        <f>SUM(R139:R146)</f>
        <v>0</v>
      </c>
      <c r="S138" s="131"/>
      <c r="T138" s="133">
        <f>SUM(T139:T146)</f>
        <v>0</v>
      </c>
      <c r="AR138" s="127" t="s">
        <v>132</v>
      </c>
      <c r="AT138" s="134" t="s">
        <v>73</v>
      </c>
      <c r="AU138" s="134" t="s">
        <v>74</v>
      </c>
      <c r="AY138" s="127" t="s">
        <v>133</v>
      </c>
      <c r="BK138" s="135">
        <f>SUM(BK139:BK146)</f>
        <v>0</v>
      </c>
    </row>
    <row r="139" spans="1:65" s="2" customFormat="1" ht="16.5" customHeight="1">
      <c r="A139" s="30"/>
      <c r="B139" s="136"/>
      <c r="C139" s="137" t="s">
        <v>172</v>
      </c>
      <c r="D139" s="137" t="s">
        <v>134</v>
      </c>
      <c r="E139" s="138" t="s">
        <v>173</v>
      </c>
      <c r="F139" s="139" t="s">
        <v>174</v>
      </c>
      <c r="G139" s="140" t="s">
        <v>147</v>
      </c>
      <c r="H139" s="141">
        <v>1</v>
      </c>
      <c r="I139" s="242"/>
      <c r="J139" s="142">
        <f>ROUND(I139*H139,2)</f>
        <v>0</v>
      </c>
      <c r="K139" s="143"/>
      <c r="L139" s="31"/>
      <c r="M139" s="144" t="s">
        <v>1</v>
      </c>
      <c r="N139" s="145" t="s">
        <v>39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48" t="s">
        <v>138</v>
      </c>
      <c r="AT139" s="148" t="s">
        <v>134</v>
      </c>
      <c r="AU139" s="148" t="s">
        <v>82</v>
      </c>
      <c r="AY139" s="18" t="s">
        <v>133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8" t="s">
        <v>82</v>
      </c>
      <c r="BK139" s="149">
        <f>ROUND(I139*H139,2)</f>
        <v>0</v>
      </c>
      <c r="BL139" s="18" t="s">
        <v>138</v>
      </c>
      <c r="BM139" s="148" t="s">
        <v>175</v>
      </c>
    </row>
    <row r="140" spans="1:47" s="2" customFormat="1" ht="58.5">
      <c r="A140" s="30"/>
      <c r="B140" s="31"/>
      <c r="C140" s="30"/>
      <c r="D140" s="150" t="s">
        <v>139</v>
      </c>
      <c r="E140" s="30"/>
      <c r="F140" s="151" t="s">
        <v>176</v>
      </c>
      <c r="G140" s="30"/>
      <c r="H140" s="30"/>
      <c r="I140" s="30"/>
      <c r="J140" s="30"/>
      <c r="K140" s="30"/>
      <c r="L140" s="31"/>
      <c r="M140" s="152"/>
      <c r="N140" s="153"/>
      <c r="O140" s="56"/>
      <c r="P140" s="56"/>
      <c r="Q140" s="56"/>
      <c r="R140" s="56"/>
      <c r="S140" s="56"/>
      <c r="T140" s="57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8" t="s">
        <v>139</v>
      </c>
      <c r="AU140" s="18" t="s">
        <v>82</v>
      </c>
    </row>
    <row r="141" spans="1:65" s="2" customFormat="1" ht="16.5" customHeight="1">
      <c r="A141" s="30"/>
      <c r="B141" s="136"/>
      <c r="C141" s="137" t="s">
        <v>155</v>
      </c>
      <c r="D141" s="137" t="s">
        <v>134</v>
      </c>
      <c r="E141" s="138" t="s">
        <v>177</v>
      </c>
      <c r="F141" s="139" t="s">
        <v>178</v>
      </c>
      <c r="G141" s="140" t="s">
        <v>147</v>
      </c>
      <c r="H141" s="141">
        <v>1</v>
      </c>
      <c r="I141" s="242"/>
      <c r="J141" s="142">
        <f>ROUND(I141*H141,2)</f>
        <v>0</v>
      </c>
      <c r="K141" s="143"/>
      <c r="L141" s="31"/>
      <c r="M141" s="144" t="s">
        <v>1</v>
      </c>
      <c r="N141" s="145" t="s">
        <v>39</v>
      </c>
      <c r="O141" s="146">
        <v>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48" t="s">
        <v>138</v>
      </c>
      <c r="AT141" s="148" t="s">
        <v>134</v>
      </c>
      <c r="AU141" s="148" t="s">
        <v>82</v>
      </c>
      <c r="AY141" s="18" t="s">
        <v>133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8" t="s">
        <v>82</v>
      </c>
      <c r="BK141" s="149">
        <f>ROUND(I141*H141,2)</f>
        <v>0</v>
      </c>
      <c r="BL141" s="18" t="s">
        <v>138</v>
      </c>
      <c r="BM141" s="148" t="s">
        <v>179</v>
      </c>
    </row>
    <row r="142" spans="1:47" s="2" customFormat="1" ht="39">
      <c r="A142" s="30"/>
      <c r="B142" s="31"/>
      <c r="C142" s="30"/>
      <c r="D142" s="150" t="s">
        <v>139</v>
      </c>
      <c r="E142" s="30"/>
      <c r="F142" s="151" t="s">
        <v>180</v>
      </c>
      <c r="G142" s="30"/>
      <c r="H142" s="30"/>
      <c r="I142" s="30"/>
      <c r="J142" s="30"/>
      <c r="K142" s="30"/>
      <c r="L142" s="31"/>
      <c r="M142" s="152"/>
      <c r="N142" s="153"/>
      <c r="O142" s="56"/>
      <c r="P142" s="56"/>
      <c r="Q142" s="56"/>
      <c r="R142" s="56"/>
      <c r="S142" s="56"/>
      <c r="T142" s="57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T142" s="18" t="s">
        <v>139</v>
      </c>
      <c r="AU142" s="18" t="s">
        <v>82</v>
      </c>
    </row>
    <row r="143" spans="1:65" s="2" customFormat="1" ht="16.5" customHeight="1">
      <c r="A143" s="30"/>
      <c r="B143" s="136"/>
      <c r="C143" s="137" t="s">
        <v>181</v>
      </c>
      <c r="D143" s="137" t="s">
        <v>134</v>
      </c>
      <c r="E143" s="138" t="s">
        <v>182</v>
      </c>
      <c r="F143" s="139" t="s">
        <v>183</v>
      </c>
      <c r="G143" s="140" t="s">
        <v>147</v>
      </c>
      <c r="H143" s="141">
        <v>1</v>
      </c>
      <c r="I143" s="242"/>
      <c r="J143" s="142">
        <f>ROUND(I143*H143,2)</f>
        <v>0</v>
      </c>
      <c r="K143" s="143"/>
      <c r="L143" s="31"/>
      <c r="M143" s="144" t="s">
        <v>1</v>
      </c>
      <c r="N143" s="145" t="s">
        <v>39</v>
      </c>
      <c r="O143" s="146">
        <v>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48" t="s">
        <v>138</v>
      </c>
      <c r="AT143" s="148" t="s">
        <v>134</v>
      </c>
      <c r="AU143" s="148" t="s">
        <v>82</v>
      </c>
      <c r="AY143" s="18" t="s">
        <v>133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8" t="s">
        <v>82</v>
      </c>
      <c r="BK143" s="149">
        <f>ROUND(I143*H143,2)</f>
        <v>0</v>
      </c>
      <c r="BL143" s="18" t="s">
        <v>138</v>
      </c>
      <c r="BM143" s="148" t="s">
        <v>184</v>
      </c>
    </row>
    <row r="144" spans="1:47" s="2" customFormat="1" ht="39">
      <c r="A144" s="30"/>
      <c r="B144" s="31"/>
      <c r="C144" s="30"/>
      <c r="D144" s="150" t="s">
        <v>139</v>
      </c>
      <c r="E144" s="30"/>
      <c r="F144" s="151" t="s">
        <v>180</v>
      </c>
      <c r="G144" s="30"/>
      <c r="H144" s="30"/>
      <c r="I144" s="30"/>
      <c r="J144" s="30"/>
      <c r="K144" s="30"/>
      <c r="L144" s="31"/>
      <c r="M144" s="152"/>
      <c r="N144" s="153"/>
      <c r="O144" s="56"/>
      <c r="P144" s="56"/>
      <c r="Q144" s="56"/>
      <c r="R144" s="56"/>
      <c r="S144" s="56"/>
      <c r="T144" s="57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8" t="s">
        <v>139</v>
      </c>
      <c r="AU144" s="18" t="s">
        <v>82</v>
      </c>
    </row>
    <row r="145" spans="1:65" s="2" customFormat="1" ht="16.5" customHeight="1">
      <c r="A145" s="30"/>
      <c r="B145" s="136"/>
      <c r="C145" s="137" t="s">
        <v>160</v>
      </c>
      <c r="D145" s="137" t="s">
        <v>134</v>
      </c>
      <c r="E145" s="138" t="s">
        <v>185</v>
      </c>
      <c r="F145" s="139" t="s">
        <v>186</v>
      </c>
      <c r="G145" s="140" t="s">
        <v>147</v>
      </c>
      <c r="H145" s="141">
        <v>1</v>
      </c>
      <c r="I145" s="242"/>
      <c r="J145" s="142">
        <f>ROUND(I145*H145,2)</f>
        <v>0</v>
      </c>
      <c r="K145" s="143"/>
      <c r="L145" s="31"/>
      <c r="M145" s="144" t="s">
        <v>1</v>
      </c>
      <c r="N145" s="145" t="s">
        <v>39</v>
      </c>
      <c r="O145" s="146">
        <v>0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48" t="s">
        <v>138</v>
      </c>
      <c r="AT145" s="148" t="s">
        <v>134</v>
      </c>
      <c r="AU145" s="148" t="s">
        <v>82</v>
      </c>
      <c r="AY145" s="18" t="s">
        <v>133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8" t="s">
        <v>82</v>
      </c>
      <c r="BK145" s="149">
        <f>ROUND(I145*H145,2)</f>
        <v>0</v>
      </c>
      <c r="BL145" s="18" t="s">
        <v>138</v>
      </c>
      <c r="BM145" s="148" t="s">
        <v>187</v>
      </c>
    </row>
    <row r="146" spans="1:47" s="2" customFormat="1" ht="39">
      <c r="A146" s="30"/>
      <c r="B146" s="31"/>
      <c r="C146" s="30"/>
      <c r="D146" s="150" t="s">
        <v>139</v>
      </c>
      <c r="E146" s="30"/>
      <c r="F146" s="151" t="s">
        <v>188</v>
      </c>
      <c r="G146" s="30"/>
      <c r="H146" s="30"/>
      <c r="I146" s="30"/>
      <c r="J146" s="30"/>
      <c r="K146" s="30"/>
      <c r="L146" s="31"/>
      <c r="M146" s="152"/>
      <c r="N146" s="153"/>
      <c r="O146" s="56"/>
      <c r="P146" s="56"/>
      <c r="Q146" s="56"/>
      <c r="R146" s="56"/>
      <c r="S146" s="56"/>
      <c r="T146" s="57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8" t="s">
        <v>139</v>
      </c>
      <c r="AU146" s="18" t="s">
        <v>82</v>
      </c>
    </row>
    <row r="147" spans="2:63" s="11" customFormat="1" ht="25.9" customHeight="1">
      <c r="B147" s="126"/>
      <c r="D147" s="127" t="s">
        <v>73</v>
      </c>
      <c r="E147" s="128" t="s">
        <v>189</v>
      </c>
      <c r="F147" s="128" t="s">
        <v>190</v>
      </c>
      <c r="J147" s="129">
        <f>BK147</f>
        <v>0</v>
      </c>
      <c r="L147" s="126"/>
      <c r="M147" s="130"/>
      <c r="N147" s="131"/>
      <c r="O147" s="131"/>
      <c r="P147" s="132">
        <f>P148</f>
        <v>0</v>
      </c>
      <c r="Q147" s="131"/>
      <c r="R147" s="132">
        <f>R148</f>
        <v>0</v>
      </c>
      <c r="S147" s="131"/>
      <c r="T147" s="133">
        <f>T148</f>
        <v>0</v>
      </c>
      <c r="AR147" s="127" t="s">
        <v>132</v>
      </c>
      <c r="AT147" s="134" t="s">
        <v>73</v>
      </c>
      <c r="AU147" s="134" t="s">
        <v>74</v>
      </c>
      <c r="AY147" s="127" t="s">
        <v>133</v>
      </c>
      <c r="BK147" s="135">
        <f>BK148</f>
        <v>0</v>
      </c>
    </row>
    <row r="148" spans="1:65" s="2" customFormat="1" ht="16.5" customHeight="1">
      <c r="A148" s="30"/>
      <c r="B148" s="136"/>
      <c r="C148" s="137" t="s">
        <v>191</v>
      </c>
      <c r="D148" s="137" t="s">
        <v>134</v>
      </c>
      <c r="E148" s="138" t="s">
        <v>192</v>
      </c>
      <c r="F148" s="139" t="s">
        <v>193</v>
      </c>
      <c r="G148" s="140" t="s">
        <v>194</v>
      </c>
      <c r="H148" s="141">
        <v>1</v>
      </c>
      <c r="I148" s="242"/>
      <c r="J148" s="142">
        <f>ROUND(I148*H148,2)</f>
        <v>0</v>
      </c>
      <c r="K148" s="143"/>
      <c r="L148" s="31"/>
      <c r="M148" s="144" t="s">
        <v>1</v>
      </c>
      <c r="N148" s="145" t="s">
        <v>39</v>
      </c>
      <c r="O148" s="146">
        <v>0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8" t="s">
        <v>138</v>
      </c>
      <c r="AT148" s="148" t="s">
        <v>134</v>
      </c>
      <c r="AU148" s="148" t="s">
        <v>82</v>
      </c>
      <c r="AY148" s="18" t="s">
        <v>133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8" t="s">
        <v>82</v>
      </c>
      <c r="BK148" s="149">
        <f>ROUND(I148*H148,2)</f>
        <v>0</v>
      </c>
      <c r="BL148" s="18" t="s">
        <v>138</v>
      </c>
      <c r="BM148" s="148" t="s">
        <v>195</v>
      </c>
    </row>
    <row r="149" spans="2:63" s="11" customFormat="1" ht="25.9" customHeight="1">
      <c r="B149" s="126"/>
      <c r="D149" s="127" t="s">
        <v>73</v>
      </c>
      <c r="E149" s="128" t="s">
        <v>196</v>
      </c>
      <c r="F149" s="128" t="s">
        <v>197</v>
      </c>
      <c r="J149" s="129">
        <f>BK149</f>
        <v>0</v>
      </c>
      <c r="L149" s="126"/>
      <c r="M149" s="130"/>
      <c r="N149" s="131"/>
      <c r="O149" s="131"/>
      <c r="P149" s="132">
        <f>P150</f>
        <v>0</v>
      </c>
      <c r="Q149" s="131"/>
      <c r="R149" s="132">
        <f>R150</f>
        <v>0</v>
      </c>
      <c r="S149" s="131"/>
      <c r="T149" s="133">
        <f>T150</f>
        <v>0</v>
      </c>
      <c r="AR149" s="127" t="s">
        <v>132</v>
      </c>
      <c r="AT149" s="134" t="s">
        <v>73</v>
      </c>
      <c r="AU149" s="134" t="s">
        <v>74</v>
      </c>
      <c r="AY149" s="127" t="s">
        <v>133</v>
      </c>
      <c r="BK149" s="135">
        <f>BK150</f>
        <v>0</v>
      </c>
    </row>
    <row r="150" spans="1:65" s="2" customFormat="1" ht="16.5" customHeight="1">
      <c r="A150" s="30"/>
      <c r="B150" s="136"/>
      <c r="C150" s="137" t="s">
        <v>165</v>
      </c>
      <c r="D150" s="137" t="s">
        <v>134</v>
      </c>
      <c r="E150" s="138" t="s">
        <v>198</v>
      </c>
      <c r="F150" s="139" t="s">
        <v>197</v>
      </c>
      <c r="G150" s="140" t="s">
        <v>147</v>
      </c>
      <c r="H150" s="141">
        <v>1</v>
      </c>
      <c r="I150" s="242"/>
      <c r="J150" s="142">
        <f>ROUND(I150*H150,2)</f>
        <v>0</v>
      </c>
      <c r="K150" s="143"/>
      <c r="L150" s="31"/>
      <c r="M150" s="154" t="s">
        <v>1</v>
      </c>
      <c r="N150" s="155" t="s">
        <v>39</v>
      </c>
      <c r="O150" s="156">
        <v>0</v>
      </c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48" t="s">
        <v>138</v>
      </c>
      <c r="AT150" s="148" t="s">
        <v>134</v>
      </c>
      <c r="AU150" s="148" t="s">
        <v>82</v>
      </c>
      <c r="AY150" s="18" t="s">
        <v>133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8" t="s">
        <v>82</v>
      </c>
      <c r="BK150" s="149">
        <f>ROUND(I150*H150,2)</f>
        <v>0</v>
      </c>
      <c r="BL150" s="18" t="s">
        <v>138</v>
      </c>
      <c r="BM150" s="148" t="s">
        <v>199</v>
      </c>
    </row>
    <row r="151" spans="1:31" s="2" customFormat="1" ht="6.95" customHeight="1">
      <c r="A151" s="30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31"/>
      <c r="M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</sheetData>
  <autoFilter ref="C121:K15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71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37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103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8" t="str">
        <f>'Rekapitulace stavby'!K6</f>
        <v>TENISOVÝ KLUB NA OŘECHOVCE</v>
      </c>
      <c r="F7" s="239"/>
      <c r="G7" s="239"/>
      <c r="H7" s="239"/>
      <c r="L7" s="21"/>
    </row>
    <row r="8" spans="1:31" s="2" customFormat="1" ht="12" customHeight="1">
      <c r="A8" s="30"/>
      <c r="B8" s="31"/>
      <c r="C8" s="30"/>
      <c r="D8" s="27" t="s">
        <v>104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4" t="s">
        <v>200</v>
      </c>
      <c r="F9" s="240"/>
      <c r="G9" s="240"/>
      <c r="H9" s="240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13. 4. 2022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1" t="str">
        <f>'Rekapitulace stavby'!E14</f>
        <v xml:space="preserve"> </v>
      </c>
      <c r="F18" s="251"/>
      <c r="G18" s="251"/>
      <c r="H18" s="251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6" t="s">
        <v>1</v>
      </c>
      <c r="F27" s="226"/>
      <c r="G27" s="226"/>
      <c r="H27" s="22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ROUND(J139,2)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ROUND((SUM(BE139:BE1770)),2)</f>
        <v>0</v>
      </c>
      <c r="G33" s="30"/>
      <c r="H33" s="30"/>
      <c r="I33" s="99">
        <v>0.21</v>
      </c>
      <c r="J33" s="98">
        <f>ROUND(((SUM(BE139:BE1770))*I33),2)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ROUND((SUM(BF139:BF1770)),2)</f>
        <v>0</v>
      </c>
      <c r="G34" s="30"/>
      <c r="H34" s="30"/>
      <c r="I34" s="99">
        <v>0.15</v>
      </c>
      <c r="J34" s="98">
        <f>ROUND(((SUM(BF139:BF1770))*I34),2)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41</v>
      </c>
      <c r="F35" s="98">
        <f>ROUND((SUM(BG139:BG1770)),2)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42</v>
      </c>
      <c r="F36" s="98">
        <f>ROUND((SUM(BH139:BH1770)),2)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43</v>
      </c>
      <c r="F37" s="98">
        <f>ROUND((SUM(BI139:BI1770)),2)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106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8" t="str">
        <f>E7</f>
        <v>TENISOVÝ KLUB NA OŘECHOVCE</v>
      </c>
      <c r="F85" s="239"/>
      <c r="G85" s="239"/>
      <c r="H85" s="23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4" t="str">
        <f>E9</f>
        <v>02 - Architektonicko-stavební část</v>
      </c>
      <c r="F87" s="240"/>
      <c r="G87" s="240"/>
      <c r="H87" s="24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Na Ořechovce, Střešovice, 162 00 Praha 6 </v>
      </c>
      <c r="G89" s="30"/>
      <c r="H89" s="30"/>
      <c r="I89" s="27" t="s">
        <v>20</v>
      </c>
      <c r="J89" s="53" t="str">
        <f>IF(J12="","",J12)</f>
        <v>13. 4. 2022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40.15" customHeight="1">
      <c r="A91" s="30"/>
      <c r="B91" s="31"/>
      <c r="C91" s="27" t="s">
        <v>22</v>
      </c>
      <c r="D91" s="30"/>
      <c r="E91" s="30"/>
      <c r="F91" s="25" t="str">
        <f>E15</f>
        <v xml:space="preserve">Městská část Praha 6 </v>
      </c>
      <c r="G91" s="30"/>
      <c r="H91" s="30"/>
      <c r="I91" s="27" t="s">
        <v>28</v>
      </c>
      <c r="J91" s="28" t="str">
        <f>E21</f>
        <v>Pavel Hnilička Architects+Planners, s. r. 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QSB,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107</v>
      </c>
      <c r="D94" s="100"/>
      <c r="E94" s="100"/>
      <c r="F94" s="100"/>
      <c r="G94" s="100"/>
      <c r="H94" s="100"/>
      <c r="I94" s="100"/>
      <c r="J94" s="109" t="s">
        <v>108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109</v>
      </c>
      <c r="D96" s="30"/>
      <c r="E96" s="30"/>
      <c r="F96" s="30"/>
      <c r="G96" s="30"/>
      <c r="H96" s="30"/>
      <c r="I96" s="30"/>
      <c r="J96" s="69">
        <f>J139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110</v>
      </c>
    </row>
    <row r="97" spans="2:12" s="9" customFormat="1" ht="24.95" customHeight="1">
      <c r="B97" s="111"/>
      <c r="D97" s="112" t="s">
        <v>201</v>
      </c>
      <c r="E97" s="113"/>
      <c r="F97" s="113"/>
      <c r="G97" s="113"/>
      <c r="H97" s="113"/>
      <c r="I97" s="113"/>
      <c r="J97" s="114">
        <f>J140</f>
        <v>0</v>
      </c>
      <c r="L97" s="111"/>
    </row>
    <row r="98" spans="2:12" s="12" customFormat="1" ht="19.9" customHeight="1">
      <c r="B98" s="158"/>
      <c r="D98" s="159" t="s">
        <v>202</v>
      </c>
      <c r="E98" s="160"/>
      <c r="F98" s="160"/>
      <c r="G98" s="160"/>
      <c r="H98" s="160"/>
      <c r="I98" s="160"/>
      <c r="J98" s="161">
        <f>J141</f>
        <v>0</v>
      </c>
      <c r="L98" s="158"/>
    </row>
    <row r="99" spans="2:12" s="12" customFormat="1" ht="19.9" customHeight="1">
      <c r="B99" s="158"/>
      <c r="D99" s="159" t="s">
        <v>203</v>
      </c>
      <c r="E99" s="160"/>
      <c r="F99" s="160"/>
      <c r="G99" s="160"/>
      <c r="H99" s="160"/>
      <c r="I99" s="160"/>
      <c r="J99" s="161">
        <f>J196</f>
        <v>0</v>
      </c>
      <c r="L99" s="158"/>
    </row>
    <row r="100" spans="2:12" s="12" customFormat="1" ht="19.9" customHeight="1">
      <c r="B100" s="158"/>
      <c r="D100" s="159" t="s">
        <v>204</v>
      </c>
      <c r="E100" s="160"/>
      <c r="F100" s="160"/>
      <c r="G100" s="160"/>
      <c r="H100" s="160"/>
      <c r="I100" s="160"/>
      <c r="J100" s="161">
        <f>J252</f>
        <v>0</v>
      </c>
      <c r="L100" s="158"/>
    </row>
    <row r="101" spans="2:12" s="12" customFormat="1" ht="19.9" customHeight="1">
      <c r="B101" s="158"/>
      <c r="D101" s="159" t="s">
        <v>205</v>
      </c>
      <c r="E101" s="160"/>
      <c r="F101" s="160"/>
      <c r="G101" s="160"/>
      <c r="H101" s="160"/>
      <c r="I101" s="160"/>
      <c r="J101" s="161">
        <f>J302</f>
        <v>0</v>
      </c>
      <c r="L101" s="158"/>
    </row>
    <row r="102" spans="2:12" s="12" customFormat="1" ht="19.9" customHeight="1">
      <c r="B102" s="158"/>
      <c r="D102" s="159" t="s">
        <v>206</v>
      </c>
      <c r="E102" s="160"/>
      <c r="F102" s="160"/>
      <c r="G102" s="160"/>
      <c r="H102" s="160"/>
      <c r="I102" s="160"/>
      <c r="J102" s="161">
        <f>J341</f>
        <v>0</v>
      </c>
      <c r="L102" s="158"/>
    </row>
    <row r="103" spans="2:12" s="12" customFormat="1" ht="19.9" customHeight="1">
      <c r="B103" s="158"/>
      <c r="D103" s="159" t="s">
        <v>207</v>
      </c>
      <c r="E103" s="160"/>
      <c r="F103" s="160"/>
      <c r="G103" s="160"/>
      <c r="H103" s="160"/>
      <c r="I103" s="160"/>
      <c r="J103" s="161">
        <f>J384</f>
        <v>0</v>
      </c>
      <c r="L103" s="158"/>
    </row>
    <row r="104" spans="2:12" s="12" customFormat="1" ht="19.9" customHeight="1">
      <c r="B104" s="158"/>
      <c r="D104" s="159" t="s">
        <v>208</v>
      </c>
      <c r="E104" s="160"/>
      <c r="F104" s="160"/>
      <c r="G104" s="160"/>
      <c r="H104" s="160"/>
      <c r="I104" s="160"/>
      <c r="J104" s="161">
        <f>J481</f>
        <v>0</v>
      </c>
      <c r="L104" s="158"/>
    </row>
    <row r="105" spans="2:12" s="12" customFormat="1" ht="19.9" customHeight="1">
      <c r="B105" s="158"/>
      <c r="D105" s="159" t="s">
        <v>209</v>
      </c>
      <c r="E105" s="160"/>
      <c r="F105" s="160"/>
      <c r="G105" s="160"/>
      <c r="H105" s="160"/>
      <c r="I105" s="160"/>
      <c r="J105" s="161">
        <f>J518</f>
        <v>0</v>
      </c>
      <c r="L105" s="158"/>
    </row>
    <row r="106" spans="2:12" s="9" customFormat="1" ht="24.95" customHeight="1">
      <c r="B106" s="111"/>
      <c r="D106" s="112" t="s">
        <v>210</v>
      </c>
      <c r="E106" s="113"/>
      <c r="F106" s="113"/>
      <c r="G106" s="113"/>
      <c r="H106" s="113"/>
      <c r="I106" s="113"/>
      <c r="J106" s="114">
        <f>J520</f>
        <v>0</v>
      </c>
      <c r="L106" s="111"/>
    </row>
    <row r="107" spans="2:12" s="12" customFormat="1" ht="19.9" customHeight="1">
      <c r="B107" s="158"/>
      <c r="D107" s="159" t="s">
        <v>211</v>
      </c>
      <c r="E107" s="160"/>
      <c r="F107" s="160"/>
      <c r="G107" s="160"/>
      <c r="H107" s="160"/>
      <c r="I107" s="160"/>
      <c r="J107" s="161">
        <f>J521</f>
        <v>0</v>
      </c>
      <c r="L107" s="158"/>
    </row>
    <row r="108" spans="2:12" s="12" customFormat="1" ht="19.9" customHeight="1">
      <c r="B108" s="158"/>
      <c r="D108" s="159" t="s">
        <v>212</v>
      </c>
      <c r="E108" s="160"/>
      <c r="F108" s="160"/>
      <c r="G108" s="160"/>
      <c r="H108" s="160"/>
      <c r="I108" s="160"/>
      <c r="J108" s="161">
        <f>J606</f>
        <v>0</v>
      </c>
      <c r="L108" s="158"/>
    </row>
    <row r="109" spans="2:12" s="12" customFormat="1" ht="19.9" customHeight="1">
      <c r="B109" s="158"/>
      <c r="D109" s="159" t="s">
        <v>213</v>
      </c>
      <c r="E109" s="160"/>
      <c r="F109" s="160"/>
      <c r="G109" s="160"/>
      <c r="H109" s="160"/>
      <c r="I109" s="160"/>
      <c r="J109" s="161">
        <f>J728</f>
        <v>0</v>
      </c>
      <c r="L109" s="158"/>
    </row>
    <row r="110" spans="2:12" s="12" customFormat="1" ht="19.9" customHeight="1">
      <c r="B110" s="158"/>
      <c r="D110" s="159" t="s">
        <v>214</v>
      </c>
      <c r="E110" s="160"/>
      <c r="F110" s="160"/>
      <c r="G110" s="160"/>
      <c r="H110" s="160"/>
      <c r="I110" s="160"/>
      <c r="J110" s="161">
        <f>J901</f>
        <v>0</v>
      </c>
      <c r="L110" s="158"/>
    </row>
    <row r="111" spans="2:12" s="12" customFormat="1" ht="19.9" customHeight="1">
      <c r="B111" s="158"/>
      <c r="D111" s="159" t="s">
        <v>215</v>
      </c>
      <c r="E111" s="160"/>
      <c r="F111" s="160"/>
      <c r="G111" s="160"/>
      <c r="H111" s="160"/>
      <c r="I111" s="160"/>
      <c r="J111" s="161">
        <f>J1073</f>
        <v>0</v>
      </c>
      <c r="L111" s="158"/>
    </row>
    <row r="112" spans="2:12" s="12" customFormat="1" ht="19.9" customHeight="1">
      <c r="B112" s="158"/>
      <c r="D112" s="159" t="s">
        <v>216</v>
      </c>
      <c r="E112" s="160"/>
      <c r="F112" s="160"/>
      <c r="G112" s="160"/>
      <c r="H112" s="160"/>
      <c r="I112" s="160"/>
      <c r="J112" s="161">
        <f>J1170</f>
        <v>0</v>
      </c>
      <c r="L112" s="158"/>
    </row>
    <row r="113" spans="2:12" s="12" customFormat="1" ht="19.9" customHeight="1">
      <c r="B113" s="158"/>
      <c r="D113" s="159" t="s">
        <v>217</v>
      </c>
      <c r="E113" s="160"/>
      <c r="F113" s="160"/>
      <c r="G113" s="160"/>
      <c r="H113" s="160"/>
      <c r="I113" s="160"/>
      <c r="J113" s="161">
        <f>J1193</f>
        <v>0</v>
      </c>
      <c r="L113" s="158"/>
    </row>
    <row r="114" spans="2:12" s="12" customFormat="1" ht="19.9" customHeight="1">
      <c r="B114" s="158"/>
      <c r="D114" s="159" t="s">
        <v>218</v>
      </c>
      <c r="E114" s="160"/>
      <c r="F114" s="160"/>
      <c r="G114" s="160"/>
      <c r="H114" s="160"/>
      <c r="I114" s="160"/>
      <c r="J114" s="161">
        <f>J1381</f>
        <v>0</v>
      </c>
      <c r="L114" s="158"/>
    </row>
    <row r="115" spans="2:12" s="12" customFormat="1" ht="19.9" customHeight="1">
      <c r="B115" s="158"/>
      <c r="D115" s="159" t="s">
        <v>219</v>
      </c>
      <c r="E115" s="160"/>
      <c r="F115" s="160"/>
      <c r="G115" s="160"/>
      <c r="H115" s="160"/>
      <c r="I115" s="160"/>
      <c r="J115" s="161">
        <f>J1452</f>
        <v>0</v>
      </c>
      <c r="L115" s="158"/>
    </row>
    <row r="116" spans="2:12" s="12" customFormat="1" ht="19.9" customHeight="1">
      <c r="B116" s="158"/>
      <c r="D116" s="159" t="s">
        <v>220</v>
      </c>
      <c r="E116" s="160"/>
      <c r="F116" s="160"/>
      <c r="G116" s="160"/>
      <c r="H116" s="160"/>
      <c r="I116" s="160"/>
      <c r="J116" s="161">
        <f>J1478</f>
        <v>0</v>
      </c>
      <c r="L116" s="158"/>
    </row>
    <row r="117" spans="2:12" s="12" customFormat="1" ht="19.9" customHeight="1">
      <c r="B117" s="158"/>
      <c r="D117" s="159" t="s">
        <v>221</v>
      </c>
      <c r="E117" s="160"/>
      <c r="F117" s="160"/>
      <c r="G117" s="160"/>
      <c r="H117" s="160"/>
      <c r="I117" s="160"/>
      <c r="J117" s="161">
        <f>J1505</f>
        <v>0</v>
      </c>
      <c r="L117" s="158"/>
    </row>
    <row r="118" spans="2:12" s="12" customFormat="1" ht="19.9" customHeight="1">
      <c r="B118" s="158"/>
      <c r="D118" s="159" t="s">
        <v>222</v>
      </c>
      <c r="E118" s="160"/>
      <c r="F118" s="160"/>
      <c r="G118" s="160"/>
      <c r="H118" s="160"/>
      <c r="I118" s="160"/>
      <c r="J118" s="161">
        <f>J1621</f>
        <v>0</v>
      </c>
      <c r="L118" s="158"/>
    </row>
    <row r="119" spans="2:12" s="12" customFormat="1" ht="19.9" customHeight="1">
      <c r="B119" s="158"/>
      <c r="D119" s="159" t="s">
        <v>223</v>
      </c>
      <c r="E119" s="160"/>
      <c r="F119" s="160"/>
      <c r="G119" s="160"/>
      <c r="H119" s="160"/>
      <c r="I119" s="160"/>
      <c r="J119" s="161">
        <f>J1688</f>
        <v>0</v>
      </c>
      <c r="L119" s="158"/>
    </row>
    <row r="120" spans="1:31" s="2" customFormat="1" ht="21.7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5" spans="1:31" s="2" customFormat="1" ht="6.95" customHeight="1">
      <c r="A125" s="30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24.95" customHeight="1">
      <c r="A126" s="30"/>
      <c r="B126" s="31"/>
      <c r="C126" s="22" t="s">
        <v>117</v>
      </c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27" t="s">
        <v>14</v>
      </c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6.5" customHeight="1">
      <c r="A129" s="30"/>
      <c r="B129" s="31"/>
      <c r="C129" s="30"/>
      <c r="D129" s="30"/>
      <c r="E129" s="238" t="str">
        <f>E7</f>
        <v>TENISOVÝ KLUB NA OŘECHOVCE</v>
      </c>
      <c r="F129" s="239"/>
      <c r="G129" s="239"/>
      <c r="H129" s="239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2" customHeight="1">
      <c r="A130" s="30"/>
      <c r="B130" s="31"/>
      <c r="C130" s="27" t="s">
        <v>104</v>
      </c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6.5" customHeight="1">
      <c r="A131" s="30"/>
      <c r="B131" s="31"/>
      <c r="C131" s="30"/>
      <c r="D131" s="30"/>
      <c r="E131" s="204" t="str">
        <f>E9</f>
        <v>02 - Architektonicko-stavební část</v>
      </c>
      <c r="F131" s="240"/>
      <c r="G131" s="240"/>
      <c r="H131" s="24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6.9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12" customHeight="1">
      <c r="A133" s="30"/>
      <c r="B133" s="31"/>
      <c r="C133" s="27" t="s">
        <v>18</v>
      </c>
      <c r="D133" s="30"/>
      <c r="E133" s="30"/>
      <c r="F133" s="25" t="str">
        <f>F12</f>
        <v xml:space="preserve">Na Ořechovce, Střešovice, 162 00 Praha 6 </v>
      </c>
      <c r="G133" s="30"/>
      <c r="H133" s="30"/>
      <c r="I133" s="27" t="s">
        <v>20</v>
      </c>
      <c r="J133" s="53" t="str">
        <f>IF(J12="","",J12)</f>
        <v>13. 4. 2022</v>
      </c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2" customFormat="1" ht="6.95" customHeight="1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2" customFormat="1" ht="40.15" customHeight="1">
      <c r="A135" s="30"/>
      <c r="B135" s="31"/>
      <c r="C135" s="27" t="s">
        <v>22</v>
      </c>
      <c r="D135" s="30"/>
      <c r="E135" s="30"/>
      <c r="F135" s="25" t="str">
        <f>E15</f>
        <v xml:space="preserve">Městská část Praha 6 </v>
      </c>
      <c r="G135" s="30"/>
      <c r="H135" s="30"/>
      <c r="I135" s="27" t="s">
        <v>28</v>
      </c>
      <c r="J135" s="28" t="str">
        <f>E21</f>
        <v>Pavel Hnilička Architects+Planners, s. r. o.</v>
      </c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15.2" customHeight="1">
      <c r="A136" s="30"/>
      <c r="B136" s="31"/>
      <c r="C136" s="27" t="s">
        <v>26</v>
      </c>
      <c r="D136" s="30"/>
      <c r="E136" s="30"/>
      <c r="F136" s="25" t="str">
        <f>IF(E18="","",E18)</f>
        <v xml:space="preserve"> </v>
      </c>
      <c r="G136" s="30"/>
      <c r="H136" s="30"/>
      <c r="I136" s="27" t="s">
        <v>31</v>
      </c>
      <c r="J136" s="28" t="str">
        <f>E24</f>
        <v>QSB, s.r.o.</v>
      </c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10.3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10" customFormat="1" ht="29.25" customHeight="1">
      <c r="A138" s="115"/>
      <c r="B138" s="116"/>
      <c r="C138" s="117" t="s">
        <v>118</v>
      </c>
      <c r="D138" s="118" t="s">
        <v>59</v>
      </c>
      <c r="E138" s="118" t="s">
        <v>55</v>
      </c>
      <c r="F138" s="118" t="s">
        <v>56</v>
      </c>
      <c r="G138" s="118" t="s">
        <v>119</v>
      </c>
      <c r="H138" s="118" t="s">
        <v>120</v>
      </c>
      <c r="I138" s="118" t="s">
        <v>121</v>
      </c>
      <c r="J138" s="119" t="s">
        <v>108</v>
      </c>
      <c r="K138" s="120" t="s">
        <v>122</v>
      </c>
      <c r="L138" s="121"/>
      <c r="M138" s="60" t="s">
        <v>1</v>
      </c>
      <c r="N138" s="61" t="s">
        <v>38</v>
      </c>
      <c r="O138" s="61" t="s">
        <v>123</v>
      </c>
      <c r="P138" s="61" t="s">
        <v>124</v>
      </c>
      <c r="Q138" s="61" t="s">
        <v>125</v>
      </c>
      <c r="R138" s="61" t="s">
        <v>126</v>
      </c>
      <c r="S138" s="61" t="s">
        <v>127</v>
      </c>
      <c r="T138" s="62" t="s">
        <v>128</v>
      </c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</row>
    <row r="139" spans="1:63" s="2" customFormat="1" ht="22.9" customHeight="1">
      <c r="A139" s="30"/>
      <c r="B139" s="31"/>
      <c r="C139" s="67" t="s">
        <v>129</v>
      </c>
      <c r="D139" s="30"/>
      <c r="E139" s="30"/>
      <c r="F139" s="30"/>
      <c r="G139" s="30"/>
      <c r="H139" s="30"/>
      <c r="I139" s="30"/>
      <c r="J139" s="122">
        <f>BK139</f>
        <v>0</v>
      </c>
      <c r="K139" s="30"/>
      <c r="L139" s="31"/>
      <c r="M139" s="63"/>
      <c r="N139" s="54"/>
      <c r="O139" s="64"/>
      <c r="P139" s="123">
        <f>P140+P520</f>
        <v>0</v>
      </c>
      <c r="Q139" s="64"/>
      <c r="R139" s="123">
        <f>R140+R520</f>
        <v>0</v>
      </c>
      <c r="S139" s="64"/>
      <c r="T139" s="124">
        <f>T140+T520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8" t="s">
        <v>73</v>
      </c>
      <c r="AU139" s="18" t="s">
        <v>110</v>
      </c>
      <c r="BK139" s="125">
        <f>BK140+BK520</f>
        <v>0</v>
      </c>
    </row>
    <row r="140" spans="2:63" s="11" customFormat="1" ht="25.9" customHeight="1">
      <c r="B140" s="126"/>
      <c r="D140" s="127" t="s">
        <v>73</v>
      </c>
      <c r="E140" s="128" t="s">
        <v>224</v>
      </c>
      <c r="F140" s="128" t="s">
        <v>225</v>
      </c>
      <c r="J140" s="129">
        <f>BK140</f>
        <v>0</v>
      </c>
      <c r="L140" s="126"/>
      <c r="M140" s="130"/>
      <c r="N140" s="131"/>
      <c r="O140" s="131"/>
      <c r="P140" s="132">
        <f>P141+P196+P252+P302+P341+P384+P481+P518</f>
        <v>0</v>
      </c>
      <c r="Q140" s="131"/>
      <c r="R140" s="132">
        <f>R141+R196+R252+R302+R341+R384+R481+R518</f>
        <v>0</v>
      </c>
      <c r="S140" s="131"/>
      <c r="T140" s="133">
        <f>T141+T196+T252+T302+T341+T384+T481+T518</f>
        <v>0</v>
      </c>
      <c r="AR140" s="127" t="s">
        <v>82</v>
      </c>
      <c r="AT140" s="134" t="s">
        <v>73</v>
      </c>
      <c r="AU140" s="134" t="s">
        <v>74</v>
      </c>
      <c r="AY140" s="127" t="s">
        <v>133</v>
      </c>
      <c r="BK140" s="135">
        <f>BK141+BK196+BK252+BK302+BK341+BK384+BK481+BK518</f>
        <v>0</v>
      </c>
    </row>
    <row r="141" spans="2:63" s="11" customFormat="1" ht="22.9" customHeight="1">
      <c r="B141" s="126"/>
      <c r="D141" s="127" t="s">
        <v>73</v>
      </c>
      <c r="E141" s="162" t="s">
        <v>82</v>
      </c>
      <c r="F141" s="162" t="s">
        <v>226</v>
      </c>
      <c r="J141" s="163">
        <f>BK141</f>
        <v>0</v>
      </c>
      <c r="L141" s="126"/>
      <c r="M141" s="130"/>
      <c r="N141" s="131"/>
      <c r="O141" s="131"/>
      <c r="P141" s="132">
        <f>SUM(P142:P195)</f>
        <v>0</v>
      </c>
      <c r="Q141" s="131"/>
      <c r="R141" s="132">
        <f>SUM(R142:R195)</f>
        <v>0</v>
      </c>
      <c r="S141" s="131"/>
      <c r="T141" s="133">
        <f>SUM(T142:T195)</f>
        <v>0</v>
      </c>
      <c r="AR141" s="127" t="s">
        <v>82</v>
      </c>
      <c r="AT141" s="134" t="s">
        <v>73</v>
      </c>
      <c r="AU141" s="134" t="s">
        <v>82</v>
      </c>
      <c r="AY141" s="127" t="s">
        <v>133</v>
      </c>
      <c r="BK141" s="135">
        <f>SUM(BK142:BK195)</f>
        <v>0</v>
      </c>
    </row>
    <row r="142" spans="1:65" s="2" customFormat="1" ht="33" customHeight="1">
      <c r="A142" s="30"/>
      <c r="B142" s="136"/>
      <c r="C142" s="137" t="s">
        <v>82</v>
      </c>
      <c r="D142" s="137" t="s">
        <v>134</v>
      </c>
      <c r="E142" s="138" t="s">
        <v>227</v>
      </c>
      <c r="F142" s="139" t="s">
        <v>228</v>
      </c>
      <c r="G142" s="140" t="s">
        <v>229</v>
      </c>
      <c r="H142" s="141">
        <v>738.92</v>
      </c>
      <c r="I142" s="242"/>
      <c r="J142" s="142">
        <f>ROUND(I142*H142,2)</f>
        <v>0</v>
      </c>
      <c r="K142" s="143"/>
      <c r="L142" s="31"/>
      <c r="M142" s="144" t="s">
        <v>1</v>
      </c>
      <c r="N142" s="145" t="s">
        <v>39</v>
      </c>
      <c r="O142" s="146">
        <v>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8" t="s">
        <v>138</v>
      </c>
      <c r="AT142" s="148" t="s">
        <v>134</v>
      </c>
      <c r="AU142" s="148" t="s">
        <v>84</v>
      </c>
      <c r="AY142" s="18" t="s">
        <v>133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8" t="s">
        <v>82</v>
      </c>
      <c r="BK142" s="149">
        <f>ROUND(I142*H142,2)</f>
        <v>0</v>
      </c>
      <c r="BL142" s="18" t="s">
        <v>138</v>
      </c>
      <c r="BM142" s="148" t="s">
        <v>84</v>
      </c>
    </row>
    <row r="143" spans="2:51" s="13" customFormat="1" ht="11.25">
      <c r="B143" s="164"/>
      <c r="D143" s="150" t="s">
        <v>230</v>
      </c>
      <c r="E143" s="165" t="s">
        <v>1</v>
      </c>
      <c r="F143" s="166" t="s">
        <v>231</v>
      </c>
      <c r="H143" s="165" t="s">
        <v>1</v>
      </c>
      <c r="L143" s="164"/>
      <c r="M143" s="167"/>
      <c r="N143" s="168"/>
      <c r="O143" s="168"/>
      <c r="P143" s="168"/>
      <c r="Q143" s="168"/>
      <c r="R143" s="168"/>
      <c r="S143" s="168"/>
      <c r="T143" s="169"/>
      <c r="AT143" s="165" t="s">
        <v>230</v>
      </c>
      <c r="AU143" s="165" t="s">
        <v>84</v>
      </c>
      <c r="AV143" s="13" t="s">
        <v>82</v>
      </c>
      <c r="AW143" s="13" t="s">
        <v>30</v>
      </c>
      <c r="AX143" s="13" t="s">
        <v>74</v>
      </c>
      <c r="AY143" s="165" t="s">
        <v>133</v>
      </c>
    </row>
    <row r="144" spans="2:51" s="14" customFormat="1" ht="11.25">
      <c r="B144" s="170"/>
      <c r="D144" s="150" t="s">
        <v>230</v>
      </c>
      <c r="E144" s="171" t="s">
        <v>1</v>
      </c>
      <c r="F144" s="172" t="s">
        <v>232</v>
      </c>
      <c r="H144" s="173">
        <v>738.92</v>
      </c>
      <c r="L144" s="170"/>
      <c r="M144" s="174"/>
      <c r="N144" s="175"/>
      <c r="O144" s="175"/>
      <c r="P144" s="175"/>
      <c r="Q144" s="175"/>
      <c r="R144" s="175"/>
      <c r="S144" s="175"/>
      <c r="T144" s="176"/>
      <c r="AT144" s="171" t="s">
        <v>230</v>
      </c>
      <c r="AU144" s="171" t="s">
        <v>84</v>
      </c>
      <c r="AV144" s="14" t="s">
        <v>84</v>
      </c>
      <c r="AW144" s="14" t="s">
        <v>30</v>
      </c>
      <c r="AX144" s="14" t="s">
        <v>74</v>
      </c>
      <c r="AY144" s="171" t="s">
        <v>133</v>
      </c>
    </row>
    <row r="145" spans="2:51" s="15" customFormat="1" ht="11.25">
      <c r="B145" s="177"/>
      <c r="D145" s="150" t="s">
        <v>230</v>
      </c>
      <c r="E145" s="178" t="s">
        <v>1</v>
      </c>
      <c r="F145" s="179" t="s">
        <v>233</v>
      </c>
      <c r="H145" s="180">
        <v>738.92</v>
      </c>
      <c r="L145" s="177"/>
      <c r="M145" s="181"/>
      <c r="N145" s="182"/>
      <c r="O145" s="182"/>
      <c r="P145" s="182"/>
      <c r="Q145" s="182"/>
      <c r="R145" s="182"/>
      <c r="S145" s="182"/>
      <c r="T145" s="183"/>
      <c r="AT145" s="178" t="s">
        <v>230</v>
      </c>
      <c r="AU145" s="178" t="s">
        <v>84</v>
      </c>
      <c r="AV145" s="15" t="s">
        <v>138</v>
      </c>
      <c r="AW145" s="15" t="s">
        <v>30</v>
      </c>
      <c r="AX145" s="15" t="s">
        <v>82</v>
      </c>
      <c r="AY145" s="178" t="s">
        <v>133</v>
      </c>
    </row>
    <row r="146" spans="1:65" s="2" customFormat="1" ht="33" customHeight="1">
      <c r="A146" s="30"/>
      <c r="B146" s="136"/>
      <c r="C146" s="137" t="s">
        <v>84</v>
      </c>
      <c r="D146" s="137" t="s">
        <v>134</v>
      </c>
      <c r="E146" s="138" t="s">
        <v>234</v>
      </c>
      <c r="F146" s="139" t="s">
        <v>235</v>
      </c>
      <c r="G146" s="140" t="s">
        <v>229</v>
      </c>
      <c r="H146" s="141">
        <v>53.622</v>
      </c>
      <c r="I146" s="242"/>
      <c r="J146" s="142">
        <f>ROUND(I146*H146,2)</f>
        <v>0</v>
      </c>
      <c r="K146" s="143"/>
      <c r="L146" s="31"/>
      <c r="M146" s="144" t="s">
        <v>1</v>
      </c>
      <c r="N146" s="145" t="s">
        <v>39</v>
      </c>
      <c r="O146" s="146">
        <v>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48" t="s">
        <v>138</v>
      </c>
      <c r="AT146" s="148" t="s">
        <v>134</v>
      </c>
      <c r="AU146" s="148" t="s">
        <v>84</v>
      </c>
      <c r="AY146" s="18" t="s">
        <v>133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8" t="s">
        <v>82</v>
      </c>
      <c r="BK146" s="149">
        <f>ROUND(I146*H146,2)</f>
        <v>0</v>
      </c>
      <c r="BL146" s="18" t="s">
        <v>138</v>
      </c>
      <c r="BM146" s="148" t="s">
        <v>138</v>
      </c>
    </row>
    <row r="147" spans="2:51" s="13" customFormat="1" ht="11.25">
      <c r="B147" s="164"/>
      <c r="D147" s="150" t="s">
        <v>230</v>
      </c>
      <c r="E147" s="165" t="s">
        <v>1</v>
      </c>
      <c r="F147" s="166" t="s">
        <v>236</v>
      </c>
      <c r="H147" s="165" t="s">
        <v>1</v>
      </c>
      <c r="L147" s="164"/>
      <c r="M147" s="167"/>
      <c r="N147" s="168"/>
      <c r="O147" s="168"/>
      <c r="P147" s="168"/>
      <c r="Q147" s="168"/>
      <c r="R147" s="168"/>
      <c r="S147" s="168"/>
      <c r="T147" s="169"/>
      <c r="AT147" s="165" t="s">
        <v>230</v>
      </c>
      <c r="AU147" s="165" t="s">
        <v>84</v>
      </c>
      <c r="AV147" s="13" t="s">
        <v>82</v>
      </c>
      <c r="AW147" s="13" t="s">
        <v>30</v>
      </c>
      <c r="AX147" s="13" t="s">
        <v>74</v>
      </c>
      <c r="AY147" s="165" t="s">
        <v>133</v>
      </c>
    </row>
    <row r="148" spans="2:51" s="14" customFormat="1" ht="11.25">
      <c r="B148" s="170"/>
      <c r="D148" s="150" t="s">
        <v>230</v>
      </c>
      <c r="E148" s="171" t="s">
        <v>1</v>
      </c>
      <c r="F148" s="172" t="s">
        <v>237</v>
      </c>
      <c r="H148" s="173">
        <v>53.622</v>
      </c>
      <c r="L148" s="170"/>
      <c r="M148" s="174"/>
      <c r="N148" s="175"/>
      <c r="O148" s="175"/>
      <c r="P148" s="175"/>
      <c r="Q148" s="175"/>
      <c r="R148" s="175"/>
      <c r="S148" s="175"/>
      <c r="T148" s="176"/>
      <c r="AT148" s="171" t="s">
        <v>230</v>
      </c>
      <c r="AU148" s="171" t="s">
        <v>84</v>
      </c>
      <c r="AV148" s="14" t="s">
        <v>84</v>
      </c>
      <c r="AW148" s="14" t="s">
        <v>30</v>
      </c>
      <c r="AX148" s="14" t="s">
        <v>74</v>
      </c>
      <c r="AY148" s="171" t="s">
        <v>133</v>
      </c>
    </row>
    <row r="149" spans="2:51" s="15" customFormat="1" ht="11.25">
      <c r="B149" s="177"/>
      <c r="D149" s="150" t="s">
        <v>230</v>
      </c>
      <c r="E149" s="178" t="s">
        <v>1</v>
      </c>
      <c r="F149" s="179" t="s">
        <v>233</v>
      </c>
      <c r="H149" s="180">
        <v>53.622</v>
      </c>
      <c r="L149" s="177"/>
      <c r="M149" s="181"/>
      <c r="N149" s="182"/>
      <c r="O149" s="182"/>
      <c r="P149" s="182"/>
      <c r="Q149" s="182"/>
      <c r="R149" s="182"/>
      <c r="S149" s="182"/>
      <c r="T149" s="183"/>
      <c r="AT149" s="178" t="s">
        <v>230</v>
      </c>
      <c r="AU149" s="178" t="s">
        <v>84</v>
      </c>
      <c r="AV149" s="15" t="s">
        <v>138</v>
      </c>
      <c r="AW149" s="15" t="s">
        <v>30</v>
      </c>
      <c r="AX149" s="15" t="s">
        <v>82</v>
      </c>
      <c r="AY149" s="178" t="s">
        <v>133</v>
      </c>
    </row>
    <row r="150" spans="1:65" s="2" customFormat="1" ht="24.2" customHeight="1">
      <c r="A150" s="30"/>
      <c r="B150" s="136"/>
      <c r="C150" s="137" t="s">
        <v>144</v>
      </c>
      <c r="D150" s="137" t="s">
        <v>134</v>
      </c>
      <c r="E150" s="138" t="s">
        <v>238</v>
      </c>
      <c r="F150" s="139" t="s">
        <v>239</v>
      </c>
      <c r="G150" s="140" t="s">
        <v>240</v>
      </c>
      <c r="H150" s="141">
        <v>60</v>
      </c>
      <c r="I150" s="242"/>
      <c r="J150" s="142">
        <f>ROUND(I150*H150,2)</f>
        <v>0</v>
      </c>
      <c r="K150" s="143"/>
      <c r="L150" s="31"/>
      <c r="M150" s="144" t="s">
        <v>1</v>
      </c>
      <c r="N150" s="145" t="s">
        <v>39</v>
      </c>
      <c r="O150" s="146">
        <v>0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48" t="s">
        <v>138</v>
      </c>
      <c r="AT150" s="148" t="s">
        <v>134</v>
      </c>
      <c r="AU150" s="148" t="s">
        <v>84</v>
      </c>
      <c r="AY150" s="18" t="s">
        <v>133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8" t="s">
        <v>82</v>
      </c>
      <c r="BK150" s="149">
        <f>ROUND(I150*H150,2)</f>
        <v>0</v>
      </c>
      <c r="BL150" s="18" t="s">
        <v>138</v>
      </c>
      <c r="BM150" s="148" t="s">
        <v>148</v>
      </c>
    </row>
    <row r="151" spans="2:51" s="14" customFormat="1" ht="11.25">
      <c r="B151" s="170"/>
      <c r="D151" s="150" t="s">
        <v>230</v>
      </c>
      <c r="E151" s="171" t="s">
        <v>1</v>
      </c>
      <c r="F151" s="172" t="s">
        <v>241</v>
      </c>
      <c r="H151" s="173">
        <v>60</v>
      </c>
      <c r="L151" s="170"/>
      <c r="M151" s="174"/>
      <c r="N151" s="175"/>
      <c r="O151" s="175"/>
      <c r="P151" s="175"/>
      <c r="Q151" s="175"/>
      <c r="R151" s="175"/>
      <c r="S151" s="175"/>
      <c r="T151" s="176"/>
      <c r="AT151" s="171" t="s">
        <v>230</v>
      </c>
      <c r="AU151" s="171" t="s">
        <v>84</v>
      </c>
      <c r="AV151" s="14" t="s">
        <v>84</v>
      </c>
      <c r="AW151" s="14" t="s">
        <v>30</v>
      </c>
      <c r="AX151" s="14" t="s">
        <v>74</v>
      </c>
      <c r="AY151" s="171" t="s">
        <v>133</v>
      </c>
    </row>
    <row r="152" spans="2:51" s="15" customFormat="1" ht="11.25">
      <c r="B152" s="177"/>
      <c r="D152" s="150" t="s">
        <v>230</v>
      </c>
      <c r="E152" s="178" t="s">
        <v>1</v>
      </c>
      <c r="F152" s="179" t="s">
        <v>233</v>
      </c>
      <c r="H152" s="180">
        <v>60</v>
      </c>
      <c r="L152" s="177"/>
      <c r="M152" s="181"/>
      <c r="N152" s="182"/>
      <c r="O152" s="182"/>
      <c r="P152" s="182"/>
      <c r="Q152" s="182"/>
      <c r="R152" s="182"/>
      <c r="S152" s="182"/>
      <c r="T152" s="183"/>
      <c r="AT152" s="178" t="s">
        <v>230</v>
      </c>
      <c r="AU152" s="178" t="s">
        <v>84</v>
      </c>
      <c r="AV152" s="15" t="s">
        <v>138</v>
      </c>
      <c r="AW152" s="15" t="s">
        <v>30</v>
      </c>
      <c r="AX152" s="15" t="s">
        <v>82</v>
      </c>
      <c r="AY152" s="178" t="s">
        <v>133</v>
      </c>
    </row>
    <row r="153" spans="1:65" s="2" customFormat="1" ht="16.5" customHeight="1">
      <c r="A153" s="30"/>
      <c r="B153" s="136"/>
      <c r="C153" s="137" t="s">
        <v>138</v>
      </c>
      <c r="D153" s="137" t="s">
        <v>134</v>
      </c>
      <c r="E153" s="138" t="s">
        <v>242</v>
      </c>
      <c r="F153" s="139" t="s">
        <v>243</v>
      </c>
      <c r="G153" s="140" t="s">
        <v>240</v>
      </c>
      <c r="H153" s="141">
        <v>60</v>
      </c>
      <c r="I153" s="242"/>
      <c r="J153" s="142">
        <f>ROUND(I153*H153,2)</f>
        <v>0</v>
      </c>
      <c r="K153" s="143"/>
      <c r="L153" s="31"/>
      <c r="M153" s="144" t="s">
        <v>1</v>
      </c>
      <c r="N153" s="145" t="s">
        <v>39</v>
      </c>
      <c r="O153" s="146">
        <v>0</v>
      </c>
      <c r="P153" s="146">
        <f>O153*H153</f>
        <v>0</v>
      </c>
      <c r="Q153" s="146">
        <v>0</v>
      </c>
      <c r="R153" s="146">
        <f>Q153*H153</f>
        <v>0</v>
      </c>
      <c r="S153" s="146">
        <v>0</v>
      </c>
      <c r="T153" s="147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48" t="s">
        <v>138</v>
      </c>
      <c r="AT153" s="148" t="s">
        <v>134</v>
      </c>
      <c r="AU153" s="148" t="s">
        <v>84</v>
      </c>
      <c r="AY153" s="18" t="s">
        <v>133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8" t="s">
        <v>82</v>
      </c>
      <c r="BK153" s="149">
        <f>ROUND(I153*H153,2)</f>
        <v>0</v>
      </c>
      <c r="BL153" s="18" t="s">
        <v>138</v>
      </c>
      <c r="BM153" s="148" t="s">
        <v>152</v>
      </c>
    </row>
    <row r="154" spans="1:65" s="2" customFormat="1" ht="21.75" customHeight="1">
      <c r="A154" s="30"/>
      <c r="B154" s="136"/>
      <c r="C154" s="184" t="s">
        <v>132</v>
      </c>
      <c r="D154" s="184" t="s">
        <v>244</v>
      </c>
      <c r="E154" s="185" t="s">
        <v>245</v>
      </c>
      <c r="F154" s="186" t="s">
        <v>246</v>
      </c>
      <c r="G154" s="187" t="s">
        <v>247</v>
      </c>
      <c r="H154" s="188">
        <v>4.29</v>
      </c>
      <c r="I154" s="245"/>
      <c r="J154" s="189">
        <f>ROUND(I154*H154,2)</f>
        <v>0</v>
      </c>
      <c r="K154" s="190"/>
      <c r="L154" s="191"/>
      <c r="M154" s="192" t="s">
        <v>1</v>
      </c>
      <c r="N154" s="193" t="s">
        <v>39</v>
      </c>
      <c r="O154" s="146">
        <v>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48" t="s">
        <v>152</v>
      </c>
      <c r="AT154" s="148" t="s">
        <v>244</v>
      </c>
      <c r="AU154" s="148" t="s">
        <v>84</v>
      </c>
      <c r="AY154" s="18" t="s">
        <v>133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8" t="s">
        <v>82</v>
      </c>
      <c r="BK154" s="149">
        <f>ROUND(I154*H154,2)</f>
        <v>0</v>
      </c>
      <c r="BL154" s="18" t="s">
        <v>138</v>
      </c>
      <c r="BM154" s="148" t="s">
        <v>155</v>
      </c>
    </row>
    <row r="155" spans="2:51" s="14" customFormat="1" ht="11.25">
      <c r="B155" s="170"/>
      <c r="D155" s="150" t="s">
        <v>230</v>
      </c>
      <c r="E155" s="171" t="s">
        <v>1</v>
      </c>
      <c r="F155" s="172" t="s">
        <v>248</v>
      </c>
      <c r="H155" s="173">
        <v>4.29</v>
      </c>
      <c r="L155" s="170"/>
      <c r="M155" s="174"/>
      <c r="N155" s="175"/>
      <c r="O155" s="175"/>
      <c r="P155" s="175"/>
      <c r="Q155" s="175"/>
      <c r="R155" s="175"/>
      <c r="S155" s="175"/>
      <c r="T155" s="176"/>
      <c r="AT155" s="171" t="s">
        <v>230</v>
      </c>
      <c r="AU155" s="171" t="s">
        <v>84</v>
      </c>
      <c r="AV155" s="14" t="s">
        <v>84</v>
      </c>
      <c r="AW155" s="14" t="s">
        <v>30</v>
      </c>
      <c r="AX155" s="14" t="s">
        <v>74</v>
      </c>
      <c r="AY155" s="171" t="s">
        <v>133</v>
      </c>
    </row>
    <row r="156" spans="2:51" s="15" customFormat="1" ht="11.25">
      <c r="B156" s="177"/>
      <c r="D156" s="150" t="s">
        <v>230</v>
      </c>
      <c r="E156" s="178" t="s">
        <v>1</v>
      </c>
      <c r="F156" s="179" t="s">
        <v>233</v>
      </c>
      <c r="H156" s="180">
        <v>4.29</v>
      </c>
      <c r="L156" s="177"/>
      <c r="M156" s="181"/>
      <c r="N156" s="182"/>
      <c r="O156" s="182"/>
      <c r="P156" s="182"/>
      <c r="Q156" s="182"/>
      <c r="R156" s="182"/>
      <c r="S156" s="182"/>
      <c r="T156" s="183"/>
      <c r="AT156" s="178" t="s">
        <v>230</v>
      </c>
      <c r="AU156" s="178" t="s">
        <v>84</v>
      </c>
      <c r="AV156" s="15" t="s">
        <v>138</v>
      </c>
      <c r="AW156" s="15" t="s">
        <v>30</v>
      </c>
      <c r="AX156" s="15" t="s">
        <v>82</v>
      </c>
      <c r="AY156" s="178" t="s">
        <v>133</v>
      </c>
    </row>
    <row r="157" spans="1:65" s="2" customFormat="1" ht="16.5" customHeight="1">
      <c r="A157" s="30"/>
      <c r="B157" s="136"/>
      <c r="C157" s="137" t="s">
        <v>148</v>
      </c>
      <c r="D157" s="137" t="s">
        <v>134</v>
      </c>
      <c r="E157" s="138" t="s">
        <v>249</v>
      </c>
      <c r="F157" s="139" t="s">
        <v>250</v>
      </c>
      <c r="G157" s="140" t="s">
        <v>240</v>
      </c>
      <c r="H157" s="141">
        <v>60</v>
      </c>
      <c r="I157" s="242"/>
      <c r="J157" s="142">
        <f aca="true" t="shared" si="0" ref="J157:J162">ROUND(I157*H157,2)</f>
        <v>0</v>
      </c>
      <c r="K157" s="143"/>
      <c r="L157" s="31"/>
      <c r="M157" s="144" t="s">
        <v>1</v>
      </c>
      <c r="N157" s="145" t="s">
        <v>39</v>
      </c>
      <c r="O157" s="146">
        <v>0</v>
      </c>
      <c r="P157" s="146">
        <f aca="true" t="shared" si="1" ref="P157:P162">O157*H157</f>
        <v>0</v>
      </c>
      <c r="Q157" s="146">
        <v>0</v>
      </c>
      <c r="R157" s="146">
        <f aca="true" t="shared" si="2" ref="R157:R162">Q157*H157</f>
        <v>0</v>
      </c>
      <c r="S157" s="146">
        <v>0</v>
      </c>
      <c r="T157" s="147">
        <f aca="true" t="shared" si="3" ref="T157:T162"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48" t="s">
        <v>138</v>
      </c>
      <c r="AT157" s="148" t="s">
        <v>134</v>
      </c>
      <c r="AU157" s="148" t="s">
        <v>84</v>
      </c>
      <c r="AY157" s="18" t="s">
        <v>133</v>
      </c>
      <c r="BE157" s="149">
        <f aca="true" t="shared" si="4" ref="BE157:BE162">IF(N157="základní",J157,0)</f>
        <v>0</v>
      </c>
      <c r="BF157" s="149">
        <f aca="true" t="shared" si="5" ref="BF157:BF162">IF(N157="snížená",J157,0)</f>
        <v>0</v>
      </c>
      <c r="BG157" s="149">
        <f aca="true" t="shared" si="6" ref="BG157:BG162">IF(N157="zákl. přenesená",J157,0)</f>
        <v>0</v>
      </c>
      <c r="BH157" s="149">
        <f aca="true" t="shared" si="7" ref="BH157:BH162">IF(N157="sníž. přenesená",J157,0)</f>
        <v>0</v>
      </c>
      <c r="BI157" s="149">
        <f aca="true" t="shared" si="8" ref="BI157:BI162">IF(N157="nulová",J157,0)</f>
        <v>0</v>
      </c>
      <c r="BJ157" s="18" t="s">
        <v>82</v>
      </c>
      <c r="BK157" s="149">
        <f aca="true" t="shared" si="9" ref="BK157:BK162">ROUND(I157*H157,2)</f>
        <v>0</v>
      </c>
      <c r="BL157" s="18" t="s">
        <v>138</v>
      </c>
      <c r="BM157" s="148" t="s">
        <v>160</v>
      </c>
    </row>
    <row r="158" spans="1:65" s="2" customFormat="1" ht="24.2" customHeight="1">
      <c r="A158" s="30"/>
      <c r="B158" s="136"/>
      <c r="C158" s="137" t="s">
        <v>163</v>
      </c>
      <c r="D158" s="137" t="s">
        <v>134</v>
      </c>
      <c r="E158" s="138" t="s">
        <v>251</v>
      </c>
      <c r="F158" s="139" t="s">
        <v>252</v>
      </c>
      <c r="G158" s="140" t="s">
        <v>240</v>
      </c>
      <c r="H158" s="141">
        <v>24</v>
      </c>
      <c r="I158" s="242"/>
      <c r="J158" s="142">
        <f t="shared" si="0"/>
        <v>0</v>
      </c>
      <c r="K158" s="143"/>
      <c r="L158" s="31"/>
      <c r="M158" s="144" t="s">
        <v>1</v>
      </c>
      <c r="N158" s="145" t="s">
        <v>39</v>
      </c>
      <c r="O158" s="146">
        <v>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48" t="s">
        <v>138</v>
      </c>
      <c r="AT158" s="148" t="s">
        <v>134</v>
      </c>
      <c r="AU158" s="148" t="s">
        <v>84</v>
      </c>
      <c r="AY158" s="18" t="s">
        <v>133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8" t="s">
        <v>82</v>
      </c>
      <c r="BK158" s="149">
        <f t="shared" si="9"/>
        <v>0</v>
      </c>
      <c r="BL158" s="18" t="s">
        <v>138</v>
      </c>
      <c r="BM158" s="148" t="s">
        <v>165</v>
      </c>
    </row>
    <row r="159" spans="1:65" s="2" customFormat="1" ht="24.2" customHeight="1">
      <c r="A159" s="30"/>
      <c r="B159" s="136"/>
      <c r="C159" s="137" t="s">
        <v>152</v>
      </c>
      <c r="D159" s="137" t="s">
        <v>134</v>
      </c>
      <c r="E159" s="138" t="s">
        <v>253</v>
      </c>
      <c r="F159" s="139" t="s">
        <v>254</v>
      </c>
      <c r="G159" s="140" t="s">
        <v>240</v>
      </c>
      <c r="H159" s="141">
        <v>24</v>
      </c>
      <c r="I159" s="242"/>
      <c r="J159" s="142">
        <f t="shared" si="0"/>
        <v>0</v>
      </c>
      <c r="K159" s="143"/>
      <c r="L159" s="31"/>
      <c r="M159" s="144" t="s">
        <v>1</v>
      </c>
      <c r="N159" s="145" t="s">
        <v>39</v>
      </c>
      <c r="O159" s="146">
        <v>0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48" t="s">
        <v>138</v>
      </c>
      <c r="AT159" s="148" t="s">
        <v>134</v>
      </c>
      <c r="AU159" s="148" t="s">
        <v>84</v>
      </c>
      <c r="AY159" s="18" t="s">
        <v>133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8" t="s">
        <v>82</v>
      </c>
      <c r="BK159" s="149">
        <f t="shared" si="9"/>
        <v>0</v>
      </c>
      <c r="BL159" s="18" t="s">
        <v>138</v>
      </c>
      <c r="BM159" s="148" t="s">
        <v>169</v>
      </c>
    </row>
    <row r="160" spans="1:65" s="2" customFormat="1" ht="21.75" customHeight="1">
      <c r="A160" s="30"/>
      <c r="B160" s="136"/>
      <c r="C160" s="137" t="s">
        <v>172</v>
      </c>
      <c r="D160" s="137" t="s">
        <v>134</v>
      </c>
      <c r="E160" s="138" t="s">
        <v>255</v>
      </c>
      <c r="F160" s="139" t="s">
        <v>256</v>
      </c>
      <c r="G160" s="140" t="s">
        <v>257</v>
      </c>
      <c r="H160" s="141">
        <v>12</v>
      </c>
      <c r="I160" s="242"/>
      <c r="J160" s="142">
        <f t="shared" si="0"/>
        <v>0</v>
      </c>
      <c r="K160" s="143"/>
      <c r="L160" s="31"/>
      <c r="M160" s="144" t="s">
        <v>1</v>
      </c>
      <c r="N160" s="145" t="s">
        <v>39</v>
      </c>
      <c r="O160" s="146">
        <v>0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48" t="s">
        <v>138</v>
      </c>
      <c r="AT160" s="148" t="s">
        <v>134</v>
      </c>
      <c r="AU160" s="148" t="s">
        <v>84</v>
      </c>
      <c r="AY160" s="18" t="s">
        <v>133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8" t="s">
        <v>82</v>
      </c>
      <c r="BK160" s="149">
        <f t="shared" si="9"/>
        <v>0</v>
      </c>
      <c r="BL160" s="18" t="s">
        <v>138</v>
      </c>
      <c r="BM160" s="148" t="s">
        <v>175</v>
      </c>
    </row>
    <row r="161" spans="1:65" s="2" customFormat="1" ht="24.2" customHeight="1">
      <c r="A161" s="30"/>
      <c r="B161" s="136"/>
      <c r="C161" s="137" t="s">
        <v>155</v>
      </c>
      <c r="D161" s="137" t="s">
        <v>134</v>
      </c>
      <c r="E161" s="138" t="s">
        <v>258</v>
      </c>
      <c r="F161" s="139" t="s">
        <v>259</v>
      </c>
      <c r="G161" s="140" t="s">
        <v>257</v>
      </c>
      <c r="H161" s="141">
        <v>12</v>
      </c>
      <c r="I161" s="242"/>
      <c r="J161" s="142">
        <f t="shared" si="0"/>
        <v>0</v>
      </c>
      <c r="K161" s="143"/>
      <c r="L161" s="31"/>
      <c r="M161" s="144" t="s">
        <v>1</v>
      </c>
      <c r="N161" s="145" t="s">
        <v>39</v>
      </c>
      <c r="O161" s="146">
        <v>0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48" t="s">
        <v>138</v>
      </c>
      <c r="AT161" s="148" t="s">
        <v>134</v>
      </c>
      <c r="AU161" s="148" t="s">
        <v>84</v>
      </c>
      <c r="AY161" s="18" t="s">
        <v>133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8" t="s">
        <v>82</v>
      </c>
      <c r="BK161" s="149">
        <f t="shared" si="9"/>
        <v>0</v>
      </c>
      <c r="BL161" s="18" t="s">
        <v>138</v>
      </c>
      <c r="BM161" s="148" t="s">
        <v>179</v>
      </c>
    </row>
    <row r="162" spans="1:65" s="2" customFormat="1" ht="24.2" customHeight="1">
      <c r="A162" s="30"/>
      <c r="B162" s="136"/>
      <c r="C162" s="137" t="s">
        <v>181</v>
      </c>
      <c r="D162" s="137" t="s">
        <v>134</v>
      </c>
      <c r="E162" s="138" t="s">
        <v>260</v>
      </c>
      <c r="F162" s="139" t="s">
        <v>261</v>
      </c>
      <c r="G162" s="140" t="s">
        <v>262</v>
      </c>
      <c r="H162" s="141">
        <v>96</v>
      </c>
      <c r="I162" s="242"/>
      <c r="J162" s="142">
        <f t="shared" si="0"/>
        <v>0</v>
      </c>
      <c r="K162" s="143"/>
      <c r="L162" s="31"/>
      <c r="M162" s="144" t="s">
        <v>1</v>
      </c>
      <c r="N162" s="145" t="s">
        <v>39</v>
      </c>
      <c r="O162" s="146">
        <v>0</v>
      </c>
      <c r="P162" s="146">
        <f t="shared" si="1"/>
        <v>0</v>
      </c>
      <c r="Q162" s="146">
        <v>0</v>
      </c>
      <c r="R162" s="146">
        <f t="shared" si="2"/>
        <v>0</v>
      </c>
      <c r="S162" s="146">
        <v>0</v>
      </c>
      <c r="T162" s="147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48" t="s">
        <v>138</v>
      </c>
      <c r="AT162" s="148" t="s">
        <v>134</v>
      </c>
      <c r="AU162" s="148" t="s">
        <v>84</v>
      </c>
      <c r="AY162" s="18" t="s">
        <v>133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8" t="s">
        <v>82</v>
      </c>
      <c r="BK162" s="149">
        <f t="shared" si="9"/>
        <v>0</v>
      </c>
      <c r="BL162" s="18" t="s">
        <v>138</v>
      </c>
      <c r="BM162" s="148" t="s">
        <v>184</v>
      </c>
    </row>
    <row r="163" spans="2:51" s="14" customFormat="1" ht="11.25">
      <c r="B163" s="170"/>
      <c r="D163" s="150" t="s">
        <v>230</v>
      </c>
      <c r="E163" s="171" t="s">
        <v>1</v>
      </c>
      <c r="F163" s="172" t="s">
        <v>263</v>
      </c>
      <c r="H163" s="173">
        <v>96</v>
      </c>
      <c r="L163" s="170"/>
      <c r="M163" s="174"/>
      <c r="N163" s="175"/>
      <c r="O163" s="175"/>
      <c r="P163" s="175"/>
      <c r="Q163" s="175"/>
      <c r="R163" s="175"/>
      <c r="S163" s="175"/>
      <c r="T163" s="176"/>
      <c r="AT163" s="171" t="s">
        <v>230</v>
      </c>
      <c r="AU163" s="171" t="s">
        <v>84</v>
      </c>
      <c r="AV163" s="14" t="s">
        <v>84</v>
      </c>
      <c r="AW163" s="14" t="s">
        <v>30</v>
      </c>
      <c r="AX163" s="14" t="s">
        <v>74</v>
      </c>
      <c r="AY163" s="171" t="s">
        <v>133</v>
      </c>
    </row>
    <row r="164" spans="2:51" s="15" customFormat="1" ht="11.25">
      <c r="B164" s="177"/>
      <c r="D164" s="150" t="s">
        <v>230</v>
      </c>
      <c r="E164" s="178" t="s">
        <v>1</v>
      </c>
      <c r="F164" s="179" t="s">
        <v>233</v>
      </c>
      <c r="H164" s="180">
        <v>96</v>
      </c>
      <c r="L164" s="177"/>
      <c r="M164" s="181"/>
      <c r="N164" s="182"/>
      <c r="O164" s="182"/>
      <c r="P164" s="182"/>
      <c r="Q164" s="182"/>
      <c r="R164" s="182"/>
      <c r="S164" s="182"/>
      <c r="T164" s="183"/>
      <c r="AT164" s="178" t="s">
        <v>230</v>
      </c>
      <c r="AU164" s="178" t="s">
        <v>84</v>
      </c>
      <c r="AV164" s="15" t="s">
        <v>138</v>
      </c>
      <c r="AW164" s="15" t="s">
        <v>30</v>
      </c>
      <c r="AX164" s="15" t="s">
        <v>82</v>
      </c>
      <c r="AY164" s="178" t="s">
        <v>133</v>
      </c>
    </row>
    <row r="165" spans="1:65" s="2" customFormat="1" ht="37.9" customHeight="1">
      <c r="A165" s="30"/>
      <c r="B165" s="136"/>
      <c r="C165" s="137" t="s">
        <v>160</v>
      </c>
      <c r="D165" s="137" t="s">
        <v>134</v>
      </c>
      <c r="E165" s="138" t="s">
        <v>264</v>
      </c>
      <c r="F165" s="139" t="s">
        <v>265</v>
      </c>
      <c r="G165" s="140" t="s">
        <v>229</v>
      </c>
      <c r="H165" s="141">
        <v>1183.076</v>
      </c>
      <c r="I165" s="242"/>
      <c r="J165" s="142">
        <f>ROUND(I165*H165,2)</f>
        <v>0</v>
      </c>
      <c r="K165" s="143"/>
      <c r="L165" s="31"/>
      <c r="M165" s="144" t="s">
        <v>1</v>
      </c>
      <c r="N165" s="145" t="s">
        <v>39</v>
      </c>
      <c r="O165" s="146">
        <v>0</v>
      </c>
      <c r="P165" s="146">
        <f>O165*H165</f>
        <v>0</v>
      </c>
      <c r="Q165" s="146">
        <v>0</v>
      </c>
      <c r="R165" s="146">
        <f>Q165*H165</f>
        <v>0</v>
      </c>
      <c r="S165" s="146">
        <v>0</v>
      </c>
      <c r="T165" s="147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48" t="s">
        <v>138</v>
      </c>
      <c r="AT165" s="148" t="s">
        <v>134</v>
      </c>
      <c r="AU165" s="148" t="s">
        <v>84</v>
      </c>
      <c r="AY165" s="18" t="s">
        <v>133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8" t="s">
        <v>82</v>
      </c>
      <c r="BK165" s="149">
        <f>ROUND(I165*H165,2)</f>
        <v>0</v>
      </c>
      <c r="BL165" s="18" t="s">
        <v>138</v>
      </c>
      <c r="BM165" s="148" t="s">
        <v>187</v>
      </c>
    </row>
    <row r="166" spans="2:51" s="14" customFormat="1" ht="11.25">
      <c r="B166" s="170"/>
      <c r="D166" s="150" t="s">
        <v>230</v>
      </c>
      <c r="E166" s="171" t="s">
        <v>1</v>
      </c>
      <c r="F166" s="172" t="s">
        <v>266</v>
      </c>
      <c r="H166" s="173">
        <v>796.781</v>
      </c>
      <c r="L166" s="170"/>
      <c r="M166" s="174"/>
      <c r="N166" s="175"/>
      <c r="O166" s="175"/>
      <c r="P166" s="175"/>
      <c r="Q166" s="175"/>
      <c r="R166" s="175"/>
      <c r="S166" s="175"/>
      <c r="T166" s="176"/>
      <c r="AT166" s="171" t="s">
        <v>230</v>
      </c>
      <c r="AU166" s="171" t="s">
        <v>84</v>
      </c>
      <c r="AV166" s="14" t="s">
        <v>84</v>
      </c>
      <c r="AW166" s="14" t="s">
        <v>30</v>
      </c>
      <c r="AX166" s="14" t="s">
        <v>74</v>
      </c>
      <c r="AY166" s="171" t="s">
        <v>133</v>
      </c>
    </row>
    <row r="167" spans="2:51" s="14" customFormat="1" ht="11.25">
      <c r="B167" s="170"/>
      <c r="D167" s="150" t="s">
        <v>230</v>
      </c>
      <c r="E167" s="171" t="s">
        <v>1</v>
      </c>
      <c r="F167" s="172" t="s">
        <v>267</v>
      </c>
      <c r="H167" s="173">
        <v>386.295</v>
      </c>
      <c r="L167" s="170"/>
      <c r="M167" s="174"/>
      <c r="N167" s="175"/>
      <c r="O167" s="175"/>
      <c r="P167" s="175"/>
      <c r="Q167" s="175"/>
      <c r="R167" s="175"/>
      <c r="S167" s="175"/>
      <c r="T167" s="176"/>
      <c r="AT167" s="171" t="s">
        <v>230</v>
      </c>
      <c r="AU167" s="171" t="s">
        <v>84</v>
      </c>
      <c r="AV167" s="14" t="s">
        <v>84</v>
      </c>
      <c r="AW167" s="14" t="s">
        <v>30</v>
      </c>
      <c r="AX167" s="14" t="s">
        <v>74</v>
      </c>
      <c r="AY167" s="171" t="s">
        <v>133</v>
      </c>
    </row>
    <row r="168" spans="2:51" s="15" customFormat="1" ht="11.25">
      <c r="B168" s="177"/>
      <c r="D168" s="150" t="s">
        <v>230</v>
      </c>
      <c r="E168" s="178" t="s">
        <v>1</v>
      </c>
      <c r="F168" s="179" t="s">
        <v>233</v>
      </c>
      <c r="H168" s="180">
        <v>1183.076</v>
      </c>
      <c r="L168" s="177"/>
      <c r="M168" s="181"/>
      <c r="N168" s="182"/>
      <c r="O168" s="182"/>
      <c r="P168" s="182"/>
      <c r="Q168" s="182"/>
      <c r="R168" s="182"/>
      <c r="S168" s="182"/>
      <c r="T168" s="183"/>
      <c r="AT168" s="178" t="s">
        <v>230</v>
      </c>
      <c r="AU168" s="178" t="s">
        <v>84</v>
      </c>
      <c r="AV168" s="15" t="s">
        <v>138</v>
      </c>
      <c r="AW168" s="15" t="s">
        <v>30</v>
      </c>
      <c r="AX168" s="15" t="s">
        <v>82</v>
      </c>
      <c r="AY168" s="178" t="s">
        <v>133</v>
      </c>
    </row>
    <row r="169" spans="1:65" s="2" customFormat="1" ht="24.2" customHeight="1">
      <c r="A169" s="30"/>
      <c r="B169" s="136"/>
      <c r="C169" s="137" t="s">
        <v>191</v>
      </c>
      <c r="D169" s="137" t="s">
        <v>134</v>
      </c>
      <c r="E169" s="138" t="s">
        <v>268</v>
      </c>
      <c r="F169" s="139" t="s">
        <v>269</v>
      </c>
      <c r="G169" s="140" t="s">
        <v>229</v>
      </c>
      <c r="H169" s="141">
        <v>410.486</v>
      </c>
      <c r="I169" s="242"/>
      <c r="J169" s="142">
        <f>ROUND(I169*H169,2)</f>
        <v>0</v>
      </c>
      <c r="K169" s="143"/>
      <c r="L169" s="31"/>
      <c r="M169" s="144" t="s">
        <v>1</v>
      </c>
      <c r="N169" s="145" t="s">
        <v>39</v>
      </c>
      <c r="O169" s="146">
        <v>0</v>
      </c>
      <c r="P169" s="146">
        <f>O169*H169</f>
        <v>0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48" t="s">
        <v>138</v>
      </c>
      <c r="AT169" s="148" t="s">
        <v>134</v>
      </c>
      <c r="AU169" s="148" t="s">
        <v>84</v>
      </c>
      <c r="AY169" s="18" t="s">
        <v>133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8" t="s">
        <v>82</v>
      </c>
      <c r="BK169" s="149">
        <f>ROUND(I169*H169,2)</f>
        <v>0</v>
      </c>
      <c r="BL169" s="18" t="s">
        <v>138</v>
      </c>
      <c r="BM169" s="148" t="s">
        <v>195</v>
      </c>
    </row>
    <row r="170" spans="2:51" s="14" customFormat="1" ht="11.25">
      <c r="B170" s="170"/>
      <c r="D170" s="150" t="s">
        <v>230</v>
      </c>
      <c r="E170" s="171" t="s">
        <v>1</v>
      </c>
      <c r="F170" s="172" t="s">
        <v>270</v>
      </c>
      <c r="H170" s="173">
        <v>796.781</v>
      </c>
      <c r="L170" s="170"/>
      <c r="M170" s="174"/>
      <c r="N170" s="175"/>
      <c r="O170" s="175"/>
      <c r="P170" s="175"/>
      <c r="Q170" s="175"/>
      <c r="R170" s="175"/>
      <c r="S170" s="175"/>
      <c r="T170" s="176"/>
      <c r="AT170" s="171" t="s">
        <v>230</v>
      </c>
      <c r="AU170" s="171" t="s">
        <v>84</v>
      </c>
      <c r="AV170" s="14" t="s">
        <v>84</v>
      </c>
      <c r="AW170" s="14" t="s">
        <v>30</v>
      </c>
      <c r="AX170" s="14" t="s">
        <v>74</v>
      </c>
      <c r="AY170" s="171" t="s">
        <v>133</v>
      </c>
    </row>
    <row r="171" spans="2:51" s="14" customFormat="1" ht="11.25">
      <c r="B171" s="170"/>
      <c r="D171" s="150" t="s">
        <v>230</v>
      </c>
      <c r="E171" s="171" t="s">
        <v>1</v>
      </c>
      <c r="F171" s="172" t="s">
        <v>271</v>
      </c>
      <c r="H171" s="173">
        <v>-386.295</v>
      </c>
      <c r="L171" s="170"/>
      <c r="M171" s="174"/>
      <c r="N171" s="175"/>
      <c r="O171" s="175"/>
      <c r="P171" s="175"/>
      <c r="Q171" s="175"/>
      <c r="R171" s="175"/>
      <c r="S171" s="175"/>
      <c r="T171" s="176"/>
      <c r="AT171" s="171" t="s">
        <v>230</v>
      </c>
      <c r="AU171" s="171" t="s">
        <v>84</v>
      </c>
      <c r="AV171" s="14" t="s">
        <v>84</v>
      </c>
      <c r="AW171" s="14" t="s">
        <v>30</v>
      </c>
      <c r="AX171" s="14" t="s">
        <v>74</v>
      </c>
      <c r="AY171" s="171" t="s">
        <v>133</v>
      </c>
    </row>
    <row r="172" spans="2:51" s="15" customFormat="1" ht="11.25">
      <c r="B172" s="177"/>
      <c r="D172" s="150" t="s">
        <v>230</v>
      </c>
      <c r="E172" s="178" t="s">
        <v>1</v>
      </c>
      <c r="F172" s="179" t="s">
        <v>233</v>
      </c>
      <c r="H172" s="180">
        <v>410.48599999999993</v>
      </c>
      <c r="L172" s="177"/>
      <c r="M172" s="181"/>
      <c r="N172" s="182"/>
      <c r="O172" s="182"/>
      <c r="P172" s="182"/>
      <c r="Q172" s="182"/>
      <c r="R172" s="182"/>
      <c r="S172" s="182"/>
      <c r="T172" s="183"/>
      <c r="AT172" s="178" t="s">
        <v>230</v>
      </c>
      <c r="AU172" s="178" t="s">
        <v>84</v>
      </c>
      <c r="AV172" s="15" t="s">
        <v>138</v>
      </c>
      <c r="AW172" s="15" t="s">
        <v>30</v>
      </c>
      <c r="AX172" s="15" t="s">
        <v>82</v>
      </c>
      <c r="AY172" s="178" t="s">
        <v>133</v>
      </c>
    </row>
    <row r="173" spans="1:65" s="2" customFormat="1" ht="37.9" customHeight="1">
      <c r="A173" s="30"/>
      <c r="B173" s="136"/>
      <c r="C173" s="137" t="s">
        <v>165</v>
      </c>
      <c r="D173" s="137" t="s">
        <v>134</v>
      </c>
      <c r="E173" s="138" t="s">
        <v>272</v>
      </c>
      <c r="F173" s="139" t="s">
        <v>273</v>
      </c>
      <c r="G173" s="140" t="s">
        <v>229</v>
      </c>
      <c r="H173" s="141">
        <v>410.486</v>
      </c>
      <c r="I173" s="242"/>
      <c r="J173" s="142">
        <f>ROUND(I173*H173,2)</f>
        <v>0</v>
      </c>
      <c r="K173" s="143"/>
      <c r="L173" s="31"/>
      <c r="M173" s="144" t="s">
        <v>1</v>
      </c>
      <c r="N173" s="145" t="s">
        <v>39</v>
      </c>
      <c r="O173" s="146">
        <v>0</v>
      </c>
      <c r="P173" s="146">
        <f>O173*H173</f>
        <v>0</v>
      </c>
      <c r="Q173" s="146">
        <v>0</v>
      </c>
      <c r="R173" s="146">
        <f>Q173*H173</f>
        <v>0</v>
      </c>
      <c r="S173" s="146">
        <v>0</v>
      </c>
      <c r="T173" s="147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48" t="s">
        <v>138</v>
      </c>
      <c r="AT173" s="148" t="s">
        <v>134</v>
      </c>
      <c r="AU173" s="148" t="s">
        <v>84</v>
      </c>
      <c r="AY173" s="18" t="s">
        <v>133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8" t="s">
        <v>82</v>
      </c>
      <c r="BK173" s="149">
        <f>ROUND(I173*H173,2)</f>
        <v>0</v>
      </c>
      <c r="BL173" s="18" t="s">
        <v>138</v>
      </c>
      <c r="BM173" s="148" t="s">
        <v>199</v>
      </c>
    </row>
    <row r="174" spans="1:65" s="2" customFormat="1" ht="24.2" customHeight="1">
      <c r="A174" s="30"/>
      <c r="B174" s="136"/>
      <c r="C174" s="137" t="s">
        <v>8</v>
      </c>
      <c r="D174" s="137" t="s">
        <v>134</v>
      </c>
      <c r="E174" s="138" t="s">
        <v>274</v>
      </c>
      <c r="F174" s="139" t="s">
        <v>275</v>
      </c>
      <c r="G174" s="140" t="s">
        <v>229</v>
      </c>
      <c r="H174" s="141">
        <v>386.295</v>
      </c>
      <c r="I174" s="242"/>
      <c r="J174" s="142">
        <f>ROUND(I174*H174,2)</f>
        <v>0</v>
      </c>
      <c r="K174" s="143"/>
      <c r="L174" s="31"/>
      <c r="M174" s="144" t="s">
        <v>1</v>
      </c>
      <c r="N174" s="145" t="s">
        <v>39</v>
      </c>
      <c r="O174" s="146">
        <v>0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48" t="s">
        <v>138</v>
      </c>
      <c r="AT174" s="148" t="s">
        <v>134</v>
      </c>
      <c r="AU174" s="148" t="s">
        <v>84</v>
      </c>
      <c r="AY174" s="18" t="s">
        <v>133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8" t="s">
        <v>82</v>
      </c>
      <c r="BK174" s="149">
        <f>ROUND(I174*H174,2)</f>
        <v>0</v>
      </c>
      <c r="BL174" s="18" t="s">
        <v>138</v>
      </c>
      <c r="BM174" s="148" t="s">
        <v>276</v>
      </c>
    </row>
    <row r="175" spans="2:51" s="13" customFormat="1" ht="11.25">
      <c r="B175" s="164"/>
      <c r="D175" s="150" t="s">
        <v>230</v>
      </c>
      <c r="E175" s="165" t="s">
        <v>1</v>
      </c>
      <c r="F175" s="166" t="s">
        <v>277</v>
      </c>
      <c r="H175" s="165" t="s">
        <v>1</v>
      </c>
      <c r="L175" s="164"/>
      <c r="M175" s="167"/>
      <c r="N175" s="168"/>
      <c r="O175" s="168"/>
      <c r="P175" s="168"/>
      <c r="Q175" s="168"/>
      <c r="R175" s="168"/>
      <c r="S175" s="168"/>
      <c r="T175" s="169"/>
      <c r="AT175" s="165" t="s">
        <v>230</v>
      </c>
      <c r="AU175" s="165" t="s">
        <v>84</v>
      </c>
      <c r="AV175" s="13" t="s">
        <v>82</v>
      </c>
      <c r="AW175" s="13" t="s">
        <v>30</v>
      </c>
      <c r="AX175" s="13" t="s">
        <v>74</v>
      </c>
      <c r="AY175" s="165" t="s">
        <v>133</v>
      </c>
    </row>
    <row r="176" spans="2:51" s="14" customFormat="1" ht="11.25">
      <c r="B176" s="170"/>
      <c r="D176" s="150" t="s">
        <v>230</v>
      </c>
      <c r="E176" s="171" t="s">
        <v>1</v>
      </c>
      <c r="F176" s="172" t="s">
        <v>278</v>
      </c>
      <c r="H176" s="173">
        <v>386.295</v>
      </c>
      <c r="L176" s="170"/>
      <c r="M176" s="174"/>
      <c r="N176" s="175"/>
      <c r="O176" s="175"/>
      <c r="P176" s="175"/>
      <c r="Q176" s="175"/>
      <c r="R176" s="175"/>
      <c r="S176" s="175"/>
      <c r="T176" s="176"/>
      <c r="AT176" s="171" t="s">
        <v>230</v>
      </c>
      <c r="AU176" s="171" t="s">
        <v>84</v>
      </c>
      <c r="AV176" s="14" t="s">
        <v>84</v>
      </c>
      <c r="AW176" s="14" t="s">
        <v>30</v>
      </c>
      <c r="AX176" s="14" t="s">
        <v>74</v>
      </c>
      <c r="AY176" s="171" t="s">
        <v>133</v>
      </c>
    </row>
    <row r="177" spans="2:51" s="15" customFormat="1" ht="11.25">
      <c r="B177" s="177"/>
      <c r="D177" s="150" t="s">
        <v>230</v>
      </c>
      <c r="E177" s="178" t="s">
        <v>1</v>
      </c>
      <c r="F177" s="179" t="s">
        <v>233</v>
      </c>
      <c r="H177" s="180">
        <v>386.295</v>
      </c>
      <c r="L177" s="177"/>
      <c r="M177" s="181"/>
      <c r="N177" s="182"/>
      <c r="O177" s="182"/>
      <c r="P177" s="182"/>
      <c r="Q177" s="182"/>
      <c r="R177" s="182"/>
      <c r="S177" s="182"/>
      <c r="T177" s="183"/>
      <c r="AT177" s="178" t="s">
        <v>230</v>
      </c>
      <c r="AU177" s="178" t="s">
        <v>84</v>
      </c>
      <c r="AV177" s="15" t="s">
        <v>138</v>
      </c>
      <c r="AW177" s="15" t="s">
        <v>30</v>
      </c>
      <c r="AX177" s="15" t="s">
        <v>82</v>
      </c>
      <c r="AY177" s="178" t="s">
        <v>133</v>
      </c>
    </row>
    <row r="178" spans="1:65" s="2" customFormat="1" ht="37.9" customHeight="1">
      <c r="A178" s="30"/>
      <c r="B178" s="136"/>
      <c r="C178" s="137" t="s">
        <v>169</v>
      </c>
      <c r="D178" s="137" t="s">
        <v>134</v>
      </c>
      <c r="E178" s="138" t="s">
        <v>279</v>
      </c>
      <c r="F178" s="139" t="s">
        <v>280</v>
      </c>
      <c r="G178" s="140" t="s">
        <v>229</v>
      </c>
      <c r="H178" s="141">
        <v>7799.234</v>
      </c>
      <c r="I178" s="242"/>
      <c r="J178" s="142">
        <f>ROUND(I178*H178,2)</f>
        <v>0</v>
      </c>
      <c r="K178" s="143"/>
      <c r="L178" s="31"/>
      <c r="M178" s="144" t="s">
        <v>1</v>
      </c>
      <c r="N178" s="145" t="s">
        <v>39</v>
      </c>
      <c r="O178" s="146">
        <v>0</v>
      </c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48" t="s">
        <v>138</v>
      </c>
      <c r="AT178" s="148" t="s">
        <v>134</v>
      </c>
      <c r="AU178" s="148" t="s">
        <v>84</v>
      </c>
      <c r="AY178" s="18" t="s">
        <v>133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8" t="s">
        <v>82</v>
      </c>
      <c r="BK178" s="149">
        <f>ROUND(I178*H178,2)</f>
        <v>0</v>
      </c>
      <c r="BL178" s="18" t="s">
        <v>138</v>
      </c>
      <c r="BM178" s="148" t="s">
        <v>281</v>
      </c>
    </row>
    <row r="179" spans="2:51" s="14" customFormat="1" ht="11.25">
      <c r="B179" s="170"/>
      <c r="D179" s="150" t="s">
        <v>230</v>
      </c>
      <c r="E179" s="171" t="s">
        <v>1</v>
      </c>
      <c r="F179" s="172" t="s">
        <v>282</v>
      </c>
      <c r="H179" s="173">
        <v>7799.234</v>
      </c>
      <c r="L179" s="170"/>
      <c r="M179" s="174"/>
      <c r="N179" s="175"/>
      <c r="O179" s="175"/>
      <c r="P179" s="175"/>
      <c r="Q179" s="175"/>
      <c r="R179" s="175"/>
      <c r="S179" s="175"/>
      <c r="T179" s="176"/>
      <c r="AT179" s="171" t="s">
        <v>230</v>
      </c>
      <c r="AU179" s="171" t="s">
        <v>84</v>
      </c>
      <c r="AV179" s="14" t="s">
        <v>84</v>
      </c>
      <c r="AW179" s="14" t="s">
        <v>30</v>
      </c>
      <c r="AX179" s="14" t="s">
        <v>74</v>
      </c>
      <c r="AY179" s="171" t="s">
        <v>133</v>
      </c>
    </row>
    <row r="180" spans="2:51" s="15" customFormat="1" ht="11.25">
      <c r="B180" s="177"/>
      <c r="D180" s="150" t="s">
        <v>230</v>
      </c>
      <c r="E180" s="178" t="s">
        <v>1</v>
      </c>
      <c r="F180" s="179" t="s">
        <v>233</v>
      </c>
      <c r="H180" s="180">
        <v>7799.234</v>
      </c>
      <c r="L180" s="177"/>
      <c r="M180" s="181"/>
      <c r="N180" s="182"/>
      <c r="O180" s="182"/>
      <c r="P180" s="182"/>
      <c r="Q180" s="182"/>
      <c r="R180" s="182"/>
      <c r="S180" s="182"/>
      <c r="T180" s="183"/>
      <c r="AT180" s="178" t="s">
        <v>230</v>
      </c>
      <c r="AU180" s="178" t="s">
        <v>84</v>
      </c>
      <c r="AV180" s="15" t="s">
        <v>138</v>
      </c>
      <c r="AW180" s="15" t="s">
        <v>30</v>
      </c>
      <c r="AX180" s="15" t="s">
        <v>82</v>
      </c>
      <c r="AY180" s="178" t="s">
        <v>133</v>
      </c>
    </row>
    <row r="181" spans="1:65" s="2" customFormat="1" ht="33" customHeight="1">
      <c r="A181" s="30"/>
      <c r="B181" s="136"/>
      <c r="C181" s="137" t="s">
        <v>283</v>
      </c>
      <c r="D181" s="137" t="s">
        <v>134</v>
      </c>
      <c r="E181" s="138" t="s">
        <v>284</v>
      </c>
      <c r="F181" s="139" t="s">
        <v>285</v>
      </c>
      <c r="G181" s="140" t="s">
        <v>247</v>
      </c>
      <c r="H181" s="141">
        <v>677.302</v>
      </c>
      <c r="I181" s="242"/>
      <c r="J181" s="142">
        <f>ROUND(I181*H181,2)</f>
        <v>0</v>
      </c>
      <c r="K181" s="143"/>
      <c r="L181" s="31"/>
      <c r="M181" s="144" t="s">
        <v>1</v>
      </c>
      <c r="N181" s="145" t="s">
        <v>39</v>
      </c>
      <c r="O181" s="146">
        <v>0</v>
      </c>
      <c r="P181" s="146">
        <f>O181*H181</f>
        <v>0</v>
      </c>
      <c r="Q181" s="146">
        <v>0</v>
      </c>
      <c r="R181" s="146">
        <f>Q181*H181</f>
        <v>0</v>
      </c>
      <c r="S181" s="146">
        <v>0</v>
      </c>
      <c r="T181" s="147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48" t="s">
        <v>138</v>
      </c>
      <c r="AT181" s="148" t="s">
        <v>134</v>
      </c>
      <c r="AU181" s="148" t="s">
        <v>84</v>
      </c>
      <c r="AY181" s="18" t="s">
        <v>133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8" t="s">
        <v>82</v>
      </c>
      <c r="BK181" s="149">
        <f>ROUND(I181*H181,2)</f>
        <v>0</v>
      </c>
      <c r="BL181" s="18" t="s">
        <v>138</v>
      </c>
      <c r="BM181" s="148" t="s">
        <v>286</v>
      </c>
    </row>
    <row r="182" spans="2:51" s="14" customFormat="1" ht="11.25">
      <c r="B182" s="170"/>
      <c r="D182" s="150" t="s">
        <v>230</v>
      </c>
      <c r="E182" s="171" t="s">
        <v>1</v>
      </c>
      <c r="F182" s="172" t="s">
        <v>287</v>
      </c>
      <c r="H182" s="173">
        <v>677.302</v>
      </c>
      <c r="L182" s="170"/>
      <c r="M182" s="174"/>
      <c r="N182" s="175"/>
      <c r="O182" s="175"/>
      <c r="P182" s="175"/>
      <c r="Q182" s="175"/>
      <c r="R182" s="175"/>
      <c r="S182" s="175"/>
      <c r="T182" s="176"/>
      <c r="AT182" s="171" t="s">
        <v>230</v>
      </c>
      <c r="AU182" s="171" t="s">
        <v>84</v>
      </c>
      <c r="AV182" s="14" t="s">
        <v>84</v>
      </c>
      <c r="AW182" s="14" t="s">
        <v>30</v>
      </c>
      <c r="AX182" s="14" t="s">
        <v>74</v>
      </c>
      <c r="AY182" s="171" t="s">
        <v>133</v>
      </c>
    </row>
    <row r="183" spans="2:51" s="15" customFormat="1" ht="11.25">
      <c r="B183" s="177"/>
      <c r="D183" s="150" t="s">
        <v>230</v>
      </c>
      <c r="E183" s="178" t="s">
        <v>1</v>
      </c>
      <c r="F183" s="179" t="s">
        <v>233</v>
      </c>
      <c r="H183" s="180">
        <v>677.302</v>
      </c>
      <c r="L183" s="177"/>
      <c r="M183" s="181"/>
      <c r="N183" s="182"/>
      <c r="O183" s="182"/>
      <c r="P183" s="182"/>
      <c r="Q183" s="182"/>
      <c r="R183" s="182"/>
      <c r="S183" s="182"/>
      <c r="T183" s="183"/>
      <c r="AT183" s="178" t="s">
        <v>230</v>
      </c>
      <c r="AU183" s="178" t="s">
        <v>84</v>
      </c>
      <c r="AV183" s="15" t="s">
        <v>138</v>
      </c>
      <c r="AW183" s="15" t="s">
        <v>30</v>
      </c>
      <c r="AX183" s="15" t="s">
        <v>82</v>
      </c>
      <c r="AY183" s="178" t="s">
        <v>133</v>
      </c>
    </row>
    <row r="184" spans="1:65" s="2" customFormat="1" ht="24.2" customHeight="1">
      <c r="A184" s="30"/>
      <c r="B184" s="136"/>
      <c r="C184" s="137" t="s">
        <v>175</v>
      </c>
      <c r="D184" s="137" t="s">
        <v>134</v>
      </c>
      <c r="E184" s="138" t="s">
        <v>288</v>
      </c>
      <c r="F184" s="139" t="s">
        <v>289</v>
      </c>
      <c r="G184" s="140" t="s">
        <v>262</v>
      </c>
      <c r="H184" s="141">
        <v>469.064</v>
      </c>
      <c r="I184" s="242"/>
      <c r="J184" s="142">
        <f>ROUND(I184*H184,2)</f>
        <v>0</v>
      </c>
      <c r="K184" s="143"/>
      <c r="L184" s="31"/>
      <c r="M184" s="144" t="s">
        <v>1</v>
      </c>
      <c r="N184" s="145" t="s">
        <v>39</v>
      </c>
      <c r="O184" s="146">
        <v>0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48" t="s">
        <v>138</v>
      </c>
      <c r="AT184" s="148" t="s">
        <v>134</v>
      </c>
      <c r="AU184" s="148" t="s">
        <v>84</v>
      </c>
      <c r="AY184" s="18" t="s">
        <v>133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8" t="s">
        <v>82</v>
      </c>
      <c r="BK184" s="149">
        <f>ROUND(I184*H184,2)</f>
        <v>0</v>
      </c>
      <c r="BL184" s="18" t="s">
        <v>138</v>
      </c>
      <c r="BM184" s="148" t="s">
        <v>290</v>
      </c>
    </row>
    <row r="185" spans="2:51" s="13" customFormat="1" ht="11.25">
      <c r="B185" s="164"/>
      <c r="D185" s="150" t="s">
        <v>230</v>
      </c>
      <c r="E185" s="165" t="s">
        <v>1</v>
      </c>
      <c r="F185" s="166" t="s">
        <v>291</v>
      </c>
      <c r="H185" s="165" t="s">
        <v>1</v>
      </c>
      <c r="L185" s="164"/>
      <c r="M185" s="167"/>
      <c r="N185" s="168"/>
      <c r="O185" s="168"/>
      <c r="P185" s="168"/>
      <c r="Q185" s="168"/>
      <c r="R185" s="168"/>
      <c r="S185" s="168"/>
      <c r="T185" s="169"/>
      <c r="AT185" s="165" t="s">
        <v>230</v>
      </c>
      <c r="AU185" s="165" t="s">
        <v>84</v>
      </c>
      <c r="AV185" s="13" t="s">
        <v>82</v>
      </c>
      <c r="AW185" s="13" t="s">
        <v>30</v>
      </c>
      <c r="AX185" s="13" t="s">
        <v>74</v>
      </c>
      <c r="AY185" s="165" t="s">
        <v>133</v>
      </c>
    </row>
    <row r="186" spans="2:51" s="14" customFormat="1" ht="11.25">
      <c r="B186" s="170"/>
      <c r="D186" s="150" t="s">
        <v>230</v>
      </c>
      <c r="E186" s="171" t="s">
        <v>1</v>
      </c>
      <c r="F186" s="172" t="s">
        <v>292</v>
      </c>
      <c r="H186" s="173">
        <v>209.52</v>
      </c>
      <c r="L186" s="170"/>
      <c r="M186" s="174"/>
      <c r="N186" s="175"/>
      <c r="O186" s="175"/>
      <c r="P186" s="175"/>
      <c r="Q186" s="175"/>
      <c r="R186" s="175"/>
      <c r="S186" s="175"/>
      <c r="T186" s="176"/>
      <c r="AT186" s="171" t="s">
        <v>230</v>
      </c>
      <c r="AU186" s="171" t="s">
        <v>84</v>
      </c>
      <c r="AV186" s="14" t="s">
        <v>84</v>
      </c>
      <c r="AW186" s="14" t="s">
        <v>30</v>
      </c>
      <c r="AX186" s="14" t="s">
        <v>74</v>
      </c>
      <c r="AY186" s="171" t="s">
        <v>133</v>
      </c>
    </row>
    <row r="187" spans="2:51" s="13" customFormat="1" ht="11.25">
      <c r="B187" s="164"/>
      <c r="D187" s="150" t="s">
        <v>230</v>
      </c>
      <c r="E187" s="165" t="s">
        <v>1</v>
      </c>
      <c r="F187" s="166" t="s">
        <v>293</v>
      </c>
      <c r="H187" s="165" t="s">
        <v>1</v>
      </c>
      <c r="L187" s="164"/>
      <c r="M187" s="167"/>
      <c r="N187" s="168"/>
      <c r="O187" s="168"/>
      <c r="P187" s="168"/>
      <c r="Q187" s="168"/>
      <c r="R187" s="168"/>
      <c r="S187" s="168"/>
      <c r="T187" s="169"/>
      <c r="AT187" s="165" t="s">
        <v>230</v>
      </c>
      <c r="AU187" s="165" t="s">
        <v>84</v>
      </c>
      <c r="AV187" s="13" t="s">
        <v>82</v>
      </c>
      <c r="AW187" s="13" t="s">
        <v>30</v>
      </c>
      <c r="AX187" s="13" t="s">
        <v>74</v>
      </c>
      <c r="AY187" s="165" t="s">
        <v>133</v>
      </c>
    </row>
    <row r="188" spans="2:51" s="14" customFormat="1" ht="11.25">
      <c r="B188" s="170"/>
      <c r="D188" s="150" t="s">
        <v>230</v>
      </c>
      <c r="E188" s="171" t="s">
        <v>1</v>
      </c>
      <c r="F188" s="172" t="s">
        <v>294</v>
      </c>
      <c r="H188" s="173">
        <v>35.02</v>
      </c>
      <c r="L188" s="170"/>
      <c r="M188" s="174"/>
      <c r="N188" s="175"/>
      <c r="O188" s="175"/>
      <c r="P188" s="175"/>
      <c r="Q188" s="175"/>
      <c r="R188" s="175"/>
      <c r="S188" s="175"/>
      <c r="T188" s="176"/>
      <c r="AT188" s="171" t="s">
        <v>230</v>
      </c>
      <c r="AU188" s="171" t="s">
        <v>84</v>
      </c>
      <c r="AV188" s="14" t="s">
        <v>84</v>
      </c>
      <c r="AW188" s="14" t="s">
        <v>30</v>
      </c>
      <c r="AX188" s="14" t="s">
        <v>74</v>
      </c>
      <c r="AY188" s="171" t="s">
        <v>133</v>
      </c>
    </row>
    <row r="189" spans="2:51" s="13" customFormat="1" ht="11.25">
      <c r="B189" s="164"/>
      <c r="D189" s="150" t="s">
        <v>230</v>
      </c>
      <c r="E189" s="165" t="s">
        <v>1</v>
      </c>
      <c r="F189" s="166" t="s">
        <v>295</v>
      </c>
      <c r="H189" s="165" t="s">
        <v>1</v>
      </c>
      <c r="L189" s="164"/>
      <c r="M189" s="167"/>
      <c r="N189" s="168"/>
      <c r="O189" s="168"/>
      <c r="P189" s="168"/>
      <c r="Q189" s="168"/>
      <c r="R189" s="168"/>
      <c r="S189" s="168"/>
      <c r="T189" s="169"/>
      <c r="AT189" s="165" t="s">
        <v>230</v>
      </c>
      <c r="AU189" s="165" t="s">
        <v>84</v>
      </c>
      <c r="AV189" s="13" t="s">
        <v>82</v>
      </c>
      <c r="AW189" s="13" t="s">
        <v>30</v>
      </c>
      <c r="AX189" s="13" t="s">
        <v>74</v>
      </c>
      <c r="AY189" s="165" t="s">
        <v>133</v>
      </c>
    </row>
    <row r="190" spans="2:51" s="14" customFormat="1" ht="11.25">
      <c r="B190" s="170"/>
      <c r="D190" s="150" t="s">
        <v>230</v>
      </c>
      <c r="E190" s="171" t="s">
        <v>1</v>
      </c>
      <c r="F190" s="172" t="s">
        <v>296</v>
      </c>
      <c r="H190" s="173">
        <v>89.92</v>
      </c>
      <c r="L190" s="170"/>
      <c r="M190" s="174"/>
      <c r="N190" s="175"/>
      <c r="O190" s="175"/>
      <c r="P190" s="175"/>
      <c r="Q190" s="175"/>
      <c r="R190" s="175"/>
      <c r="S190" s="175"/>
      <c r="T190" s="176"/>
      <c r="AT190" s="171" t="s">
        <v>230</v>
      </c>
      <c r="AU190" s="171" t="s">
        <v>84</v>
      </c>
      <c r="AV190" s="14" t="s">
        <v>84</v>
      </c>
      <c r="AW190" s="14" t="s">
        <v>30</v>
      </c>
      <c r="AX190" s="14" t="s">
        <v>74</v>
      </c>
      <c r="AY190" s="171" t="s">
        <v>133</v>
      </c>
    </row>
    <row r="191" spans="2:51" s="13" customFormat="1" ht="11.25">
      <c r="B191" s="164"/>
      <c r="D191" s="150" t="s">
        <v>230</v>
      </c>
      <c r="E191" s="165" t="s">
        <v>1</v>
      </c>
      <c r="F191" s="166" t="s">
        <v>297</v>
      </c>
      <c r="H191" s="165" t="s">
        <v>1</v>
      </c>
      <c r="L191" s="164"/>
      <c r="M191" s="167"/>
      <c r="N191" s="168"/>
      <c r="O191" s="168"/>
      <c r="P191" s="168"/>
      <c r="Q191" s="168"/>
      <c r="R191" s="168"/>
      <c r="S191" s="168"/>
      <c r="T191" s="169"/>
      <c r="AT191" s="165" t="s">
        <v>230</v>
      </c>
      <c r="AU191" s="165" t="s">
        <v>84</v>
      </c>
      <c r="AV191" s="13" t="s">
        <v>82</v>
      </c>
      <c r="AW191" s="13" t="s">
        <v>30</v>
      </c>
      <c r="AX191" s="13" t="s">
        <v>74</v>
      </c>
      <c r="AY191" s="165" t="s">
        <v>133</v>
      </c>
    </row>
    <row r="192" spans="2:51" s="14" customFormat="1" ht="11.25">
      <c r="B192" s="170"/>
      <c r="D192" s="150" t="s">
        <v>230</v>
      </c>
      <c r="E192" s="171" t="s">
        <v>1</v>
      </c>
      <c r="F192" s="172" t="s">
        <v>298</v>
      </c>
      <c r="H192" s="173">
        <v>39.744</v>
      </c>
      <c r="L192" s="170"/>
      <c r="M192" s="174"/>
      <c r="N192" s="175"/>
      <c r="O192" s="175"/>
      <c r="P192" s="175"/>
      <c r="Q192" s="175"/>
      <c r="R192" s="175"/>
      <c r="S192" s="175"/>
      <c r="T192" s="176"/>
      <c r="AT192" s="171" t="s">
        <v>230</v>
      </c>
      <c r="AU192" s="171" t="s">
        <v>84</v>
      </c>
      <c r="AV192" s="14" t="s">
        <v>84</v>
      </c>
      <c r="AW192" s="14" t="s">
        <v>30</v>
      </c>
      <c r="AX192" s="14" t="s">
        <v>74</v>
      </c>
      <c r="AY192" s="171" t="s">
        <v>133</v>
      </c>
    </row>
    <row r="193" spans="2:51" s="13" customFormat="1" ht="11.25">
      <c r="B193" s="164"/>
      <c r="D193" s="150" t="s">
        <v>230</v>
      </c>
      <c r="E193" s="165" t="s">
        <v>1</v>
      </c>
      <c r="F193" s="166" t="s">
        <v>299</v>
      </c>
      <c r="H193" s="165" t="s">
        <v>1</v>
      </c>
      <c r="L193" s="164"/>
      <c r="M193" s="167"/>
      <c r="N193" s="168"/>
      <c r="O193" s="168"/>
      <c r="P193" s="168"/>
      <c r="Q193" s="168"/>
      <c r="R193" s="168"/>
      <c r="S193" s="168"/>
      <c r="T193" s="169"/>
      <c r="AT193" s="165" t="s">
        <v>230</v>
      </c>
      <c r="AU193" s="165" t="s">
        <v>84</v>
      </c>
      <c r="AV193" s="13" t="s">
        <v>82</v>
      </c>
      <c r="AW193" s="13" t="s">
        <v>30</v>
      </c>
      <c r="AX193" s="13" t="s">
        <v>74</v>
      </c>
      <c r="AY193" s="165" t="s">
        <v>133</v>
      </c>
    </row>
    <row r="194" spans="2:51" s="14" customFormat="1" ht="11.25">
      <c r="B194" s="170"/>
      <c r="D194" s="150" t="s">
        <v>230</v>
      </c>
      <c r="E194" s="171" t="s">
        <v>1</v>
      </c>
      <c r="F194" s="172" t="s">
        <v>300</v>
      </c>
      <c r="H194" s="173">
        <v>94.86</v>
      </c>
      <c r="L194" s="170"/>
      <c r="M194" s="174"/>
      <c r="N194" s="175"/>
      <c r="O194" s="175"/>
      <c r="P194" s="175"/>
      <c r="Q194" s="175"/>
      <c r="R194" s="175"/>
      <c r="S194" s="175"/>
      <c r="T194" s="176"/>
      <c r="AT194" s="171" t="s">
        <v>230</v>
      </c>
      <c r="AU194" s="171" t="s">
        <v>84</v>
      </c>
      <c r="AV194" s="14" t="s">
        <v>84</v>
      </c>
      <c r="AW194" s="14" t="s">
        <v>30</v>
      </c>
      <c r="AX194" s="14" t="s">
        <v>74</v>
      </c>
      <c r="AY194" s="171" t="s">
        <v>133</v>
      </c>
    </row>
    <row r="195" spans="2:51" s="15" customFormat="1" ht="11.25">
      <c r="B195" s="177"/>
      <c r="D195" s="150" t="s">
        <v>230</v>
      </c>
      <c r="E195" s="178" t="s">
        <v>1</v>
      </c>
      <c r="F195" s="179" t="s">
        <v>233</v>
      </c>
      <c r="H195" s="180">
        <v>469.0640000000001</v>
      </c>
      <c r="L195" s="177"/>
      <c r="M195" s="181"/>
      <c r="N195" s="182"/>
      <c r="O195" s="182"/>
      <c r="P195" s="182"/>
      <c r="Q195" s="182"/>
      <c r="R195" s="182"/>
      <c r="S195" s="182"/>
      <c r="T195" s="183"/>
      <c r="AT195" s="178" t="s">
        <v>230</v>
      </c>
      <c r="AU195" s="178" t="s">
        <v>84</v>
      </c>
      <c r="AV195" s="15" t="s">
        <v>138</v>
      </c>
      <c r="AW195" s="15" t="s">
        <v>30</v>
      </c>
      <c r="AX195" s="15" t="s">
        <v>82</v>
      </c>
      <c r="AY195" s="178" t="s">
        <v>133</v>
      </c>
    </row>
    <row r="196" spans="2:63" s="11" customFormat="1" ht="22.9" customHeight="1">
      <c r="B196" s="126"/>
      <c r="D196" s="127" t="s">
        <v>73</v>
      </c>
      <c r="E196" s="162" t="s">
        <v>84</v>
      </c>
      <c r="F196" s="162" t="s">
        <v>301</v>
      </c>
      <c r="J196" s="163">
        <f>BK196</f>
        <v>0</v>
      </c>
      <c r="L196" s="126"/>
      <c r="M196" s="130"/>
      <c r="N196" s="131"/>
      <c r="O196" s="131"/>
      <c r="P196" s="132">
        <f>SUM(P197:P251)</f>
        <v>0</v>
      </c>
      <c r="Q196" s="131"/>
      <c r="R196" s="132">
        <f>SUM(R197:R251)</f>
        <v>0</v>
      </c>
      <c r="S196" s="131"/>
      <c r="T196" s="133">
        <f>SUM(T197:T251)</f>
        <v>0</v>
      </c>
      <c r="AR196" s="127" t="s">
        <v>82</v>
      </c>
      <c r="AT196" s="134" t="s">
        <v>73</v>
      </c>
      <c r="AU196" s="134" t="s">
        <v>82</v>
      </c>
      <c r="AY196" s="127" t="s">
        <v>133</v>
      </c>
      <c r="BK196" s="135">
        <f>SUM(BK197:BK251)</f>
        <v>0</v>
      </c>
    </row>
    <row r="197" spans="1:65" s="2" customFormat="1" ht="24.2" customHeight="1">
      <c r="A197" s="30"/>
      <c r="B197" s="136"/>
      <c r="C197" s="137" t="s">
        <v>302</v>
      </c>
      <c r="D197" s="137" t="s">
        <v>134</v>
      </c>
      <c r="E197" s="138" t="s">
        <v>303</v>
      </c>
      <c r="F197" s="139" t="s">
        <v>304</v>
      </c>
      <c r="G197" s="140" t="s">
        <v>229</v>
      </c>
      <c r="H197" s="141">
        <v>20.185</v>
      </c>
      <c r="I197" s="242"/>
      <c r="J197" s="142">
        <f>ROUND(I197*H197,2)</f>
        <v>0</v>
      </c>
      <c r="K197" s="143"/>
      <c r="L197" s="31"/>
      <c r="M197" s="144" t="s">
        <v>1</v>
      </c>
      <c r="N197" s="145" t="s">
        <v>39</v>
      </c>
      <c r="O197" s="146">
        <v>0</v>
      </c>
      <c r="P197" s="146">
        <f>O197*H197</f>
        <v>0</v>
      </c>
      <c r="Q197" s="146">
        <v>0</v>
      </c>
      <c r="R197" s="146">
        <f>Q197*H197</f>
        <v>0</v>
      </c>
      <c r="S197" s="146">
        <v>0</v>
      </c>
      <c r="T197" s="14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48" t="s">
        <v>138</v>
      </c>
      <c r="AT197" s="148" t="s">
        <v>134</v>
      </c>
      <c r="AU197" s="148" t="s">
        <v>84</v>
      </c>
      <c r="AY197" s="18" t="s">
        <v>133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8" t="s">
        <v>82</v>
      </c>
      <c r="BK197" s="149">
        <f>ROUND(I197*H197,2)</f>
        <v>0</v>
      </c>
      <c r="BL197" s="18" t="s">
        <v>138</v>
      </c>
      <c r="BM197" s="148" t="s">
        <v>305</v>
      </c>
    </row>
    <row r="198" spans="2:51" s="13" customFormat="1" ht="11.25">
      <c r="B198" s="164"/>
      <c r="D198" s="150" t="s">
        <v>230</v>
      </c>
      <c r="E198" s="165" t="s">
        <v>1</v>
      </c>
      <c r="F198" s="166" t="s">
        <v>306</v>
      </c>
      <c r="H198" s="165" t="s">
        <v>1</v>
      </c>
      <c r="L198" s="164"/>
      <c r="M198" s="167"/>
      <c r="N198" s="168"/>
      <c r="O198" s="168"/>
      <c r="P198" s="168"/>
      <c r="Q198" s="168"/>
      <c r="R198" s="168"/>
      <c r="S198" s="168"/>
      <c r="T198" s="169"/>
      <c r="AT198" s="165" t="s">
        <v>230</v>
      </c>
      <c r="AU198" s="165" t="s">
        <v>84</v>
      </c>
      <c r="AV198" s="13" t="s">
        <v>82</v>
      </c>
      <c r="AW198" s="13" t="s">
        <v>30</v>
      </c>
      <c r="AX198" s="13" t="s">
        <v>74</v>
      </c>
      <c r="AY198" s="165" t="s">
        <v>133</v>
      </c>
    </row>
    <row r="199" spans="2:51" s="14" customFormat="1" ht="11.25">
      <c r="B199" s="170"/>
      <c r="D199" s="150" t="s">
        <v>230</v>
      </c>
      <c r="E199" s="171" t="s">
        <v>1</v>
      </c>
      <c r="F199" s="172" t="s">
        <v>307</v>
      </c>
      <c r="H199" s="173">
        <v>20.185</v>
      </c>
      <c r="L199" s="246"/>
      <c r="M199" s="174"/>
      <c r="N199" s="175"/>
      <c r="O199" s="175"/>
      <c r="P199" s="175"/>
      <c r="Q199" s="175"/>
      <c r="R199" s="175"/>
      <c r="S199" s="175"/>
      <c r="T199" s="176"/>
      <c r="AT199" s="171" t="s">
        <v>230</v>
      </c>
      <c r="AU199" s="171" t="s">
        <v>84</v>
      </c>
      <c r="AV199" s="14" t="s">
        <v>84</v>
      </c>
      <c r="AW199" s="14" t="s">
        <v>30</v>
      </c>
      <c r="AX199" s="14" t="s">
        <v>74</v>
      </c>
      <c r="AY199" s="171" t="s">
        <v>133</v>
      </c>
    </row>
    <row r="200" spans="2:51" s="15" customFormat="1" ht="11.25">
      <c r="B200" s="177"/>
      <c r="D200" s="150" t="s">
        <v>230</v>
      </c>
      <c r="E200" s="178" t="s">
        <v>1</v>
      </c>
      <c r="F200" s="179" t="s">
        <v>233</v>
      </c>
      <c r="H200" s="180">
        <v>20.185</v>
      </c>
      <c r="L200" s="177"/>
      <c r="M200" s="181"/>
      <c r="N200" s="182"/>
      <c r="O200" s="182"/>
      <c r="P200" s="182"/>
      <c r="Q200" s="182"/>
      <c r="R200" s="182"/>
      <c r="S200" s="182"/>
      <c r="T200" s="183"/>
      <c r="AT200" s="178" t="s">
        <v>230</v>
      </c>
      <c r="AU200" s="178" t="s">
        <v>84</v>
      </c>
      <c r="AV200" s="15" t="s">
        <v>138</v>
      </c>
      <c r="AW200" s="15" t="s">
        <v>30</v>
      </c>
      <c r="AX200" s="15" t="s">
        <v>82</v>
      </c>
      <c r="AY200" s="178" t="s">
        <v>133</v>
      </c>
    </row>
    <row r="201" spans="1:65" s="2" customFormat="1" ht="16.5" customHeight="1">
      <c r="A201" s="30"/>
      <c r="B201" s="136"/>
      <c r="C201" s="137" t="s">
        <v>179</v>
      </c>
      <c r="D201" s="137" t="s">
        <v>134</v>
      </c>
      <c r="E201" s="138" t="s">
        <v>308</v>
      </c>
      <c r="F201" s="139" t="s">
        <v>309</v>
      </c>
      <c r="G201" s="140" t="s">
        <v>229</v>
      </c>
      <c r="H201" s="141">
        <v>2.381</v>
      </c>
      <c r="I201" s="242"/>
      <c r="J201" s="142">
        <f>ROUND(I201*H201,2)</f>
        <v>0</v>
      </c>
      <c r="K201" s="143"/>
      <c r="L201" s="31"/>
      <c r="M201" s="144" t="s">
        <v>1</v>
      </c>
      <c r="N201" s="145" t="s">
        <v>39</v>
      </c>
      <c r="O201" s="146">
        <v>0</v>
      </c>
      <c r="P201" s="146">
        <f>O201*H201</f>
        <v>0</v>
      </c>
      <c r="Q201" s="146">
        <v>0</v>
      </c>
      <c r="R201" s="146">
        <f>Q201*H201</f>
        <v>0</v>
      </c>
      <c r="S201" s="146">
        <v>0</v>
      </c>
      <c r="T201" s="147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48" t="s">
        <v>138</v>
      </c>
      <c r="AT201" s="148" t="s">
        <v>134</v>
      </c>
      <c r="AU201" s="148" t="s">
        <v>84</v>
      </c>
      <c r="AY201" s="18" t="s">
        <v>133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8" t="s">
        <v>82</v>
      </c>
      <c r="BK201" s="149">
        <f>ROUND(I201*H201,2)</f>
        <v>0</v>
      </c>
      <c r="BL201" s="18" t="s">
        <v>138</v>
      </c>
      <c r="BM201" s="148" t="s">
        <v>310</v>
      </c>
    </row>
    <row r="202" spans="2:51" s="13" customFormat="1" ht="11.25">
      <c r="B202" s="164"/>
      <c r="D202" s="150" t="s">
        <v>230</v>
      </c>
      <c r="E202" s="165" t="s">
        <v>1</v>
      </c>
      <c r="F202" s="166" t="s">
        <v>311</v>
      </c>
      <c r="H202" s="165" t="s">
        <v>1</v>
      </c>
      <c r="L202" s="164"/>
      <c r="M202" s="167"/>
      <c r="N202" s="168"/>
      <c r="O202" s="168"/>
      <c r="P202" s="168"/>
      <c r="Q202" s="168"/>
      <c r="R202" s="168"/>
      <c r="S202" s="168"/>
      <c r="T202" s="169"/>
      <c r="AT202" s="165" t="s">
        <v>230</v>
      </c>
      <c r="AU202" s="165" t="s">
        <v>84</v>
      </c>
      <c r="AV202" s="13" t="s">
        <v>82</v>
      </c>
      <c r="AW202" s="13" t="s">
        <v>30</v>
      </c>
      <c r="AX202" s="13" t="s">
        <v>74</v>
      </c>
      <c r="AY202" s="165" t="s">
        <v>133</v>
      </c>
    </row>
    <row r="203" spans="2:51" s="14" customFormat="1" ht="11.25">
      <c r="B203" s="170"/>
      <c r="D203" s="150" t="s">
        <v>230</v>
      </c>
      <c r="E203" s="171" t="s">
        <v>1</v>
      </c>
      <c r="F203" s="172" t="s">
        <v>312</v>
      </c>
      <c r="H203" s="173">
        <v>2.381</v>
      </c>
      <c r="L203" s="170"/>
      <c r="M203" s="174"/>
      <c r="N203" s="175"/>
      <c r="O203" s="175"/>
      <c r="P203" s="175"/>
      <c r="Q203" s="175"/>
      <c r="R203" s="175"/>
      <c r="S203" s="175"/>
      <c r="T203" s="176"/>
      <c r="AT203" s="171" t="s">
        <v>230</v>
      </c>
      <c r="AU203" s="171" t="s">
        <v>84</v>
      </c>
      <c r="AV203" s="14" t="s">
        <v>84</v>
      </c>
      <c r="AW203" s="14" t="s">
        <v>30</v>
      </c>
      <c r="AX203" s="14" t="s">
        <v>74</v>
      </c>
      <c r="AY203" s="171" t="s">
        <v>133</v>
      </c>
    </row>
    <row r="204" spans="2:51" s="15" customFormat="1" ht="11.25">
      <c r="B204" s="177"/>
      <c r="D204" s="150" t="s">
        <v>230</v>
      </c>
      <c r="E204" s="178" t="s">
        <v>1</v>
      </c>
      <c r="F204" s="179" t="s">
        <v>233</v>
      </c>
      <c r="H204" s="180">
        <v>2.381</v>
      </c>
      <c r="L204" s="177"/>
      <c r="M204" s="181"/>
      <c r="N204" s="182"/>
      <c r="O204" s="182"/>
      <c r="P204" s="182"/>
      <c r="Q204" s="182"/>
      <c r="R204" s="182"/>
      <c r="S204" s="182"/>
      <c r="T204" s="183"/>
      <c r="AT204" s="178" t="s">
        <v>230</v>
      </c>
      <c r="AU204" s="178" t="s">
        <v>84</v>
      </c>
      <c r="AV204" s="15" t="s">
        <v>138</v>
      </c>
      <c r="AW204" s="15" t="s">
        <v>30</v>
      </c>
      <c r="AX204" s="15" t="s">
        <v>82</v>
      </c>
      <c r="AY204" s="178" t="s">
        <v>133</v>
      </c>
    </row>
    <row r="205" spans="1:65" s="2" customFormat="1" ht="24.2" customHeight="1">
      <c r="A205" s="30"/>
      <c r="B205" s="136"/>
      <c r="C205" s="137" t="s">
        <v>7</v>
      </c>
      <c r="D205" s="137" t="s">
        <v>134</v>
      </c>
      <c r="E205" s="138" t="s">
        <v>313</v>
      </c>
      <c r="F205" s="139" t="s">
        <v>314</v>
      </c>
      <c r="G205" s="140" t="s">
        <v>229</v>
      </c>
      <c r="H205" s="141">
        <v>33.353</v>
      </c>
      <c r="I205" s="242"/>
      <c r="J205" s="142">
        <f>ROUND(I205*H205,2)</f>
        <v>0</v>
      </c>
      <c r="K205" s="143"/>
      <c r="L205" s="31"/>
      <c r="M205" s="144" t="s">
        <v>1</v>
      </c>
      <c r="N205" s="145" t="s">
        <v>39</v>
      </c>
      <c r="O205" s="146">
        <v>0</v>
      </c>
      <c r="P205" s="146">
        <f>O205*H205</f>
        <v>0</v>
      </c>
      <c r="Q205" s="146">
        <v>0</v>
      </c>
      <c r="R205" s="146">
        <f>Q205*H205</f>
        <v>0</v>
      </c>
      <c r="S205" s="146">
        <v>0</v>
      </c>
      <c r="T205" s="147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48" t="s">
        <v>138</v>
      </c>
      <c r="AT205" s="148" t="s">
        <v>134</v>
      </c>
      <c r="AU205" s="148" t="s">
        <v>84</v>
      </c>
      <c r="AY205" s="18" t="s">
        <v>133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8" t="s">
        <v>82</v>
      </c>
      <c r="BK205" s="149">
        <f>ROUND(I205*H205,2)</f>
        <v>0</v>
      </c>
      <c r="BL205" s="18" t="s">
        <v>138</v>
      </c>
      <c r="BM205" s="148" t="s">
        <v>315</v>
      </c>
    </row>
    <row r="206" spans="2:51" s="13" customFormat="1" ht="11.25">
      <c r="B206" s="164"/>
      <c r="D206" s="150" t="s">
        <v>230</v>
      </c>
      <c r="E206" s="165" t="s">
        <v>1</v>
      </c>
      <c r="F206" s="166" t="s">
        <v>316</v>
      </c>
      <c r="H206" s="165" t="s">
        <v>1</v>
      </c>
      <c r="L206" s="164"/>
      <c r="M206" s="167"/>
      <c r="N206" s="168"/>
      <c r="O206" s="168"/>
      <c r="P206" s="168"/>
      <c r="Q206" s="168"/>
      <c r="R206" s="168"/>
      <c r="S206" s="168"/>
      <c r="T206" s="169"/>
      <c r="AT206" s="165" t="s">
        <v>230</v>
      </c>
      <c r="AU206" s="165" t="s">
        <v>84</v>
      </c>
      <c r="AV206" s="13" t="s">
        <v>82</v>
      </c>
      <c r="AW206" s="13" t="s">
        <v>30</v>
      </c>
      <c r="AX206" s="13" t="s">
        <v>74</v>
      </c>
      <c r="AY206" s="165" t="s">
        <v>133</v>
      </c>
    </row>
    <row r="207" spans="2:51" s="14" customFormat="1" ht="11.25">
      <c r="B207" s="170"/>
      <c r="D207" s="150" t="s">
        <v>230</v>
      </c>
      <c r="E207" s="171" t="s">
        <v>1</v>
      </c>
      <c r="F207" s="172" t="s">
        <v>317</v>
      </c>
      <c r="H207" s="173">
        <v>3.79</v>
      </c>
      <c r="L207" s="170"/>
      <c r="M207" s="174"/>
      <c r="N207" s="175"/>
      <c r="O207" s="175"/>
      <c r="P207" s="175"/>
      <c r="Q207" s="175"/>
      <c r="R207" s="175"/>
      <c r="S207" s="175"/>
      <c r="T207" s="176"/>
      <c r="AT207" s="171" t="s">
        <v>230</v>
      </c>
      <c r="AU207" s="171" t="s">
        <v>84</v>
      </c>
      <c r="AV207" s="14" t="s">
        <v>84</v>
      </c>
      <c r="AW207" s="14" t="s">
        <v>30</v>
      </c>
      <c r="AX207" s="14" t="s">
        <v>74</v>
      </c>
      <c r="AY207" s="171" t="s">
        <v>133</v>
      </c>
    </row>
    <row r="208" spans="2:51" s="13" customFormat="1" ht="11.25">
      <c r="B208" s="164"/>
      <c r="D208" s="150" t="s">
        <v>230</v>
      </c>
      <c r="E208" s="165" t="s">
        <v>1</v>
      </c>
      <c r="F208" s="166" t="s">
        <v>306</v>
      </c>
      <c r="H208" s="165" t="s">
        <v>1</v>
      </c>
      <c r="L208" s="164"/>
      <c r="M208" s="167"/>
      <c r="N208" s="168"/>
      <c r="O208" s="168"/>
      <c r="P208" s="168"/>
      <c r="Q208" s="168"/>
      <c r="R208" s="168"/>
      <c r="S208" s="168"/>
      <c r="T208" s="169"/>
      <c r="AT208" s="165" t="s">
        <v>230</v>
      </c>
      <c r="AU208" s="165" t="s">
        <v>84</v>
      </c>
      <c r="AV208" s="13" t="s">
        <v>82</v>
      </c>
      <c r="AW208" s="13" t="s">
        <v>30</v>
      </c>
      <c r="AX208" s="13" t="s">
        <v>74</v>
      </c>
      <c r="AY208" s="165" t="s">
        <v>133</v>
      </c>
    </row>
    <row r="209" spans="2:51" s="14" customFormat="1" ht="11.25">
      <c r="B209" s="170"/>
      <c r="D209" s="150" t="s">
        <v>230</v>
      </c>
      <c r="E209" s="171" t="s">
        <v>1</v>
      </c>
      <c r="F209" s="172" t="s">
        <v>318</v>
      </c>
      <c r="H209" s="173">
        <v>23.83</v>
      </c>
      <c r="L209" s="170"/>
      <c r="M209" s="174"/>
      <c r="N209" s="175"/>
      <c r="O209" s="175"/>
      <c r="P209" s="175"/>
      <c r="Q209" s="175"/>
      <c r="R209" s="175"/>
      <c r="S209" s="175"/>
      <c r="T209" s="176"/>
      <c r="AT209" s="171" t="s">
        <v>230</v>
      </c>
      <c r="AU209" s="171" t="s">
        <v>84</v>
      </c>
      <c r="AV209" s="14" t="s">
        <v>84</v>
      </c>
      <c r="AW209" s="14" t="s">
        <v>30</v>
      </c>
      <c r="AX209" s="14" t="s">
        <v>74</v>
      </c>
      <c r="AY209" s="171" t="s">
        <v>133</v>
      </c>
    </row>
    <row r="210" spans="2:51" s="14" customFormat="1" ht="11.25">
      <c r="B210" s="170"/>
      <c r="D210" s="150" t="s">
        <v>230</v>
      </c>
      <c r="E210" s="171" t="s">
        <v>1</v>
      </c>
      <c r="F210" s="172" t="s">
        <v>319</v>
      </c>
      <c r="H210" s="173">
        <v>5.733</v>
      </c>
      <c r="L210" s="170"/>
      <c r="M210" s="174"/>
      <c r="N210" s="175"/>
      <c r="O210" s="175"/>
      <c r="P210" s="175"/>
      <c r="Q210" s="175"/>
      <c r="R210" s="175"/>
      <c r="S210" s="175"/>
      <c r="T210" s="176"/>
      <c r="AT210" s="171" t="s">
        <v>230</v>
      </c>
      <c r="AU210" s="171" t="s">
        <v>84</v>
      </c>
      <c r="AV210" s="14" t="s">
        <v>84</v>
      </c>
      <c r="AW210" s="14" t="s">
        <v>30</v>
      </c>
      <c r="AX210" s="14" t="s">
        <v>74</v>
      </c>
      <c r="AY210" s="171" t="s">
        <v>133</v>
      </c>
    </row>
    <row r="211" spans="2:51" s="15" customFormat="1" ht="11.25">
      <c r="B211" s="177"/>
      <c r="D211" s="150" t="s">
        <v>230</v>
      </c>
      <c r="E211" s="178" t="s">
        <v>1</v>
      </c>
      <c r="F211" s="179" t="s">
        <v>233</v>
      </c>
      <c r="H211" s="180">
        <v>33.352999999999994</v>
      </c>
      <c r="L211" s="177"/>
      <c r="M211" s="181"/>
      <c r="N211" s="182"/>
      <c r="O211" s="182"/>
      <c r="P211" s="182"/>
      <c r="Q211" s="182"/>
      <c r="R211" s="182"/>
      <c r="S211" s="182"/>
      <c r="T211" s="183"/>
      <c r="AT211" s="178" t="s">
        <v>230</v>
      </c>
      <c r="AU211" s="178" t="s">
        <v>84</v>
      </c>
      <c r="AV211" s="15" t="s">
        <v>138</v>
      </c>
      <c r="AW211" s="15" t="s">
        <v>30</v>
      </c>
      <c r="AX211" s="15" t="s">
        <v>82</v>
      </c>
      <c r="AY211" s="178" t="s">
        <v>133</v>
      </c>
    </row>
    <row r="212" spans="1:65" s="2" customFormat="1" ht="16.5" customHeight="1">
      <c r="A212" s="30"/>
      <c r="B212" s="136"/>
      <c r="C212" s="137" t="s">
        <v>184</v>
      </c>
      <c r="D212" s="137" t="s">
        <v>134</v>
      </c>
      <c r="E212" s="138" t="s">
        <v>320</v>
      </c>
      <c r="F212" s="139" t="s">
        <v>321</v>
      </c>
      <c r="G212" s="140" t="s">
        <v>262</v>
      </c>
      <c r="H212" s="141">
        <v>18.545</v>
      </c>
      <c r="I212" s="242"/>
      <c r="J212" s="142">
        <f>ROUND(I212*H212,2)</f>
        <v>0</v>
      </c>
      <c r="K212" s="143"/>
      <c r="L212" s="31"/>
      <c r="M212" s="144" t="s">
        <v>1</v>
      </c>
      <c r="N212" s="145" t="s">
        <v>39</v>
      </c>
      <c r="O212" s="146">
        <v>0</v>
      </c>
      <c r="P212" s="146">
        <f>O212*H212</f>
        <v>0</v>
      </c>
      <c r="Q212" s="146">
        <v>0</v>
      </c>
      <c r="R212" s="146">
        <f>Q212*H212</f>
        <v>0</v>
      </c>
      <c r="S212" s="146">
        <v>0</v>
      </c>
      <c r="T212" s="147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48" t="s">
        <v>138</v>
      </c>
      <c r="AT212" s="148" t="s">
        <v>134</v>
      </c>
      <c r="AU212" s="148" t="s">
        <v>84</v>
      </c>
      <c r="AY212" s="18" t="s">
        <v>133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8" t="s">
        <v>82</v>
      </c>
      <c r="BK212" s="149">
        <f>ROUND(I212*H212,2)</f>
        <v>0</v>
      </c>
      <c r="BL212" s="18" t="s">
        <v>138</v>
      </c>
      <c r="BM212" s="148" t="s">
        <v>322</v>
      </c>
    </row>
    <row r="213" spans="2:51" s="13" customFormat="1" ht="11.25">
      <c r="B213" s="164"/>
      <c r="D213" s="150" t="s">
        <v>230</v>
      </c>
      <c r="E213" s="165" t="s">
        <v>1</v>
      </c>
      <c r="F213" s="166" t="s">
        <v>306</v>
      </c>
      <c r="H213" s="165" t="s">
        <v>1</v>
      </c>
      <c r="L213" s="164"/>
      <c r="M213" s="167"/>
      <c r="N213" s="168"/>
      <c r="O213" s="168"/>
      <c r="P213" s="168"/>
      <c r="Q213" s="168"/>
      <c r="R213" s="168"/>
      <c r="S213" s="168"/>
      <c r="T213" s="169"/>
      <c r="AT213" s="165" t="s">
        <v>230</v>
      </c>
      <c r="AU213" s="165" t="s">
        <v>84</v>
      </c>
      <c r="AV213" s="13" t="s">
        <v>82</v>
      </c>
      <c r="AW213" s="13" t="s">
        <v>30</v>
      </c>
      <c r="AX213" s="13" t="s">
        <v>74</v>
      </c>
      <c r="AY213" s="165" t="s">
        <v>133</v>
      </c>
    </row>
    <row r="214" spans="2:51" s="14" customFormat="1" ht="11.25">
      <c r="B214" s="170"/>
      <c r="D214" s="150" t="s">
        <v>230</v>
      </c>
      <c r="E214" s="171" t="s">
        <v>1</v>
      </c>
      <c r="F214" s="172" t="s">
        <v>323</v>
      </c>
      <c r="H214" s="173">
        <v>14.015</v>
      </c>
      <c r="L214" s="170"/>
      <c r="M214" s="174"/>
      <c r="N214" s="175"/>
      <c r="O214" s="175"/>
      <c r="P214" s="175"/>
      <c r="Q214" s="175"/>
      <c r="R214" s="175"/>
      <c r="S214" s="175"/>
      <c r="T214" s="176"/>
      <c r="AT214" s="171" t="s">
        <v>230</v>
      </c>
      <c r="AU214" s="171" t="s">
        <v>84</v>
      </c>
      <c r="AV214" s="14" t="s">
        <v>84</v>
      </c>
      <c r="AW214" s="14" t="s">
        <v>30</v>
      </c>
      <c r="AX214" s="14" t="s">
        <v>74</v>
      </c>
      <c r="AY214" s="171" t="s">
        <v>133</v>
      </c>
    </row>
    <row r="215" spans="2:51" s="13" customFormat="1" ht="11.25">
      <c r="B215" s="164"/>
      <c r="D215" s="150" t="s">
        <v>230</v>
      </c>
      <c r="E215" s="165" t="s">
        <v>1</v>
      </c>
      <c r="F215" s="166" t="s">
        <v>316</v>
      </c>
      <c r="H215" s="165" t="s">
        <v>1</v>
      </c>
      <c r="L215" s="164"/>
      <c r="M215" s="167"/>
      <c r="N215" s="168"/>
      <c r="O215" s="168"/>
      <c r="P215" s="168"/>
      <c r="Q215" s="168"/>
      <c r="R215" s="168"/>
      <c r="S215" s="168"/>
      <c r="T215" s="169"/>
      <c r="AT215" s="165" t="s">
        <v>230</v>
      </c>
      <c r="AU215" s="165" t="s">
        <v>84</v>
      </c>
      <c r="AV215" s="13" t="s">
        <v>82</v>
      </c>
      <c r="AW215" s="13" t="s">
        <v>30</v>
      </c>
      <c r="AX215" s="13" t="s">
        <v>74</v>
      </c>
      <c r="AY215" s="165" t="s">
        <v>133</v>
      </c>
    </row>
    <row r="216" spans="2:51" s="14" customFormat="1" ht="11.25">
      <c r="B216" s="170"/>
      <c r="D216" s="150" t="s">
        <v>230</v>
      </c>
      <c r="E216" s="171" t="s">
        <v>1</v>
      </c>
      <c r="F216" s="172" t="s">
        <v>324</v>
      </c>
      <c r="H216" s="173">
        <v>4.53</v>
      </c>
      <c r="L216" s="170"/>
      <c r="M216" s="174"/>
      <c r="N216" s="175"/>
      <c r="O216" s="175"/>
      <c r="P216" s="175"/>
      <c r="Q216" s="175"/>
      <c r="R216" s="175"/>
      <c r="S216" s="175"/>
      <c r="T216" s="176"/>
      <c r="AT216" s="171" t="s">
        <v>230</v>
      </c>
      <c r="AU216" s="171" t="s">
        <v>84</v>
      </c>
      <c r="AV216" s="14" t="s">
        <v>84</v>
      </c>
      <c r="AW216" s="14" t="s">
        <v>30</v>
      </c>
      <c r="AX216" s="14" t="s">
        <v>74</v>
      </c>
      <c r="AY216" s="171" t="s">
        <v>133</v>
      </c>
    </row>
    <row r="217" spans="2:51" s="15" customFormat="1" ht="11.25">
      <c r="B217" s="177"/>
      <c r="D217" s="150" t="s">
        <v>230</v>
      </c>
      <c r="E217" s="178" t="s">
        <v>1</v>
      </c>
      <c r="F217" s="179" t="s">
        <v>233</v>
      </c>
      <c r="H217" s="180">
        <v>18.545</v>
      </c>
      <c r="L217" s="177"/>
      <c r="M217" s="181"/>
      <c r="N217" s="182"/>
      <c r="O217" s="182"/>
      <c r="P217" s="182"/>
      <c r="Q217" s="182"/>
      <c r="R217" s="182"/>
      <c r="S217" s="182"/>
      <c r="T217" s="183"/>
      <c r="AT217" s="178" t="s">
        <v>230</v>
      </c>
      <c r="AU217" s="178" t="s">
        <v>84</v>
      </c>
      <c r="AV217" s="15" t="s">
        <v>138</v>
      </c>
      <c r="AW217" s="15" t="s">
        <v>30</v>
      </c>
      <c r="AX217" s="15" t="s">
        <v>82</v>
      </c>
      <c r="AY217" s="178" t="s">
        <v>133</v>
      </c>
    </row>
    <row r="218" spans="1:65" s="2" customFormat="1" ht="16.5" customHeight="1">
      <c r="A218" s="30"/>
      <c r="B218" s="136"/>
      <c r="C218" s="137" t="s">
        <v>325</v>
      </c>
      <c r="D218" s="137" t="s">
        <v>134</v>
      </c>
      <c r="E218" s="138" t="s">
        <v>326</v>
      </c>
      <c r="F218" s="139" t="s">
        <v>327</v>
      </c>
      <c r="G218" s="140" t="s">
        <v>262</v>
      </c>
      <c r="H218" s="141">
        <v>18.545</v>
      </c>
      <c r="I218" s="242"/>
      <c r="J218" s="142">
        <f>ROUND(I218*H218,2)</f>
        <v>0</v>
      </c>
      <c r="K218" s="143"/>
      <c r="L218" s="31"/>
      <c r="M218" s="144" t="s">
        <v>1</v>
      </c>
      <c r="N218" s="145" t="s">
        <v>39</v>
      </c>
      <c r="O218" s="146">
        <v>0</v>
      </c>
      <c r="P218" s="146">
        <f>O218*H218</f>
        <v>0</v>
      </c>
      <c r="Q218" s="146">
        <v>0</v>
      </c>
      <c r="R218" s="146">
        <f>Q218*H218</f>
        <v>0</v>
      </c>
      <c r="S218" s="146">
        <v>0</v>
      </c>
      <c r="T218" s="147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48" t="s">
        <v>138</v>
      </c>
      <c r="AT218" s="148" t="s">
        <v>134</v>
      </c>
      <c r="AU218" s="148" t="s">
        <v>84</v>
      </c>
      <c r="AY218" s="18" t="s">
        <v>133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8" t="s">
        <v>82</v>
      </c>
      <c r="BK218" s="149">
        <f>ROUND(I218*H218,2)</f>
        <v>0</v>
      </c>
      <c r="BL218" s="18" t="s">
        <v>138</v>
      </c>
      <c r="BM218" s="148" t="s">
        <v>328</v>
      </c>
    </row>
    <row r="219" spans="1:65" s="2" customFormat="1" ht="21.75" customHeight="1">
      <c r="A219" s="30"/>
      <c r="B219" s="136"/>
      <c r="C219" s="137" t="s">
        <v>187</v>
      </c>
      <c r="D219" s="137" t="s">
        <v>134</v>
      </c>
      <c r="E219" s="138" t="s">
        <v>329</v>
      </c>
      <c r="F219" s="139" t="s">
        <v>330</v>
      </c>
      <c r="G219" s="140" t="s">
        <v>247</v>
      </c>
      <c r="H219" s="141">
        <v>2.914</v>
      </c>
      <c r="I219" s="242"/>
      <c r="J219" s="142">
        <f>ROUND(I219*H219,2)</f>
        <v>0</v>
      </c>
      <c r="K219" s="143"/>
      <c r="L219" s="31"/>
      <c r="M219" s="144" t="s">
        <v>1</v>
      </c>
      <c r="N219" s="145" t="s">
        <v>39</v>
      </c>
      <c r="O219" s="146">
        <v>0</v>
      </c>
      <c r="P219" s="146">
        <f>O219*H219</f>
        <v>0</v>
      </c>
      <c r="Q219" s="146">
        <v>0</v>
      </c>
      <c r="R219" s="146">
        <f>Q219*H219</f>
        <v>0</v>
      </c>
      <c r="S219" s="146">
        <v>0</v>
      </c>
      <c r="T219" s="147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48" t="s">
        <v>138</v>
      </c>
      <c r="AT219" s="148" t="s">
        <v>134</v>
      </c>
      <c r="AU219" s="148" t="s">
        <v>84</v>
      </c>
      <c r="AY219" s="18" t="s">
        <v>133</v>
      </c>
      <c r="BE219" s="149">
        <f>IF(N219="základní",J219,0)</f>
        <v>0</v>
      </c>
      <c r="BF219" s="149">
        <f>IF(N219="snížená",J219,0)</f>
        <v>0</v>
      </c>
      <c r="BG219" s="149">
        <f>IF(N219="zákl. přenesená",J219,0)</f>
        <v>0</v>
      </c>
      <c r="BH219" s="149">
        <f>IF(N219="sníž. přenesená",J219,0)</f>
        <v>0</v>
      </c>
      <c r="BI219" s="149">
        <f>IF(N219="nulová",J219,0)</f>
        <v>0</v>
      </c>
      <c r="BJ219" s="18" t="s">
        <v>82</v>
      </c>
      <c r="BK219" s="149">
        <f>ROUND(I219*H219,2)</f>
        <v>0</v>
      </c>
      <c r="BL219" s="18" t="s">
        <v>138</v>
      </c>
      <c r="BM219" s="148" t="s">
        <v>331</v>
      </c>
    </row>
    <row r="220" spans="2:51" s="13" customFormat="1" ht="11.25">
      <c r="B220" s="164"/>
      <c r="D220" s="150" t="s">
        <v>230</v>
      </c>
      <c r="E220" s="165" t="s">
        <v>1</v>
      </c>
      <c r="F220" s="166" t="s">
        <v>306</v>
      </c>
      <c r="H220" s="165" t="s">
        <v>1</v>
      </c>
      <c r="L220" s="164"/>
      <c r="M220" s="167"/>
      <c r="N220" s="168"/>
      <c r="O220" s="168"/>
      <c r="P220" s="168"/>
      <c r="Q220" s="168"/>
      <c r="R220" s="168"/>
      <c r="S220" s="168"/>
      <c r="T220" s="169"/>
      <c r="AT220" s="165" t="s">
        <v>230</v>
      </c>
      <c r="AU220" s="165" t="s">
        <v>84</v>
      </c>
      <c r="AV220" s="13" t="s">
        <v>82</v>
      </c>
      <c r="AW220" s="13" t="s">
        <v>30</v>
      </c>
      <c r="AX220" s="13" t="s">
        <v>74</v>
      </c>
      <c r="AY220" s="165" t="s">
        <v>133</v>
      </c>
    </row>
    <row r="221" spans="2:51" s="14" customFormat="1" ht="11.25">
      <c r="B221" s="170"/>
      <c r="D221" s="150" t="s">
        <v>230</v>
      </c>
      <c r="E221" s="171" t="s">
        <v>1</v>
      </c>
      <c r="F221" s="172" t="s">
        <v>332</v>
      </c>
      <c r="H221" s="173">
        <v>2.383</v>
      </c>
      <c r="L221" s="170"/>
      <c r="M221" s="174"/>
      <c r="N221" s="175"/>
      <c r="O221" s="175"/>
      <c r="P221" s="175"/>
      <c r="Q221" s="175"/>
      <c r="R221" s="175"/>
      <c r="S221" s="175"/>
      <c r="T221" s="176"/>
      <c r="AT221" s="171" t="s">
        <v>230</v>
      </c>
      <c r="AU221" s="171" t="s">
        <v>84</v>
      </c>
      <c r="AV221" s="14" t="s">
        <v>84</v>
      </c>
      <c r="AW221" s="14" t="s">
        <v>30</v>
      </c>
      <c r="AX221" s="14" t="s">
        <v>74</v>
      </c>
      <c r="AY221" s="171" t="s">
        <v>133</v>
      </c>
    </row>
    <row r="222" spans="2:51" s="13" customFormat="1" ht="11.25">
      <c r="B222" s="164"/>
      <c r="D222" s="150" t="s">
        <v>230</v>
      </c>
      <c r="E222" s="165" t="s">
        <v>1</v>
      </c>
      <c r="F222" s="166" t="s">
        <v>316</v>
      </c>
      <c r="H222" s="165" t="s">
        <v>1</v>
      </c>
      <c r="L222" s="164"/>
      <c r="M222" s="167"/>
      <c r="N222" s="168"/>
      <c r="O222" s="168"/>
      <c r="P222" s="168"/>
      <c r="Q222" s="168"/>
      <c r="R222" s="168"/>
      <c r="S222" s="168"/>
      <c r="T222" s="169"/>
      <c r="AT222" s="165" t="s">
        <v>230</v>
      </c>
      <c r="AU222" s="165" t="s">
        <v>84</v>
      </c>
      <c r="AV222" s="13" t="s">
        <v>82</v>
      </c>
      <c r="AW222" s="13" t="s">
        <v>30</v>
      </c>
      <c r="AX222" s="13" t="s">
        <v>74</v>
      </c>
      <c r="AY222" s="165" t="s">
        <v>133</v>
      </c>
    </row>
    <row r="223" spans="2:51" s="14" customFormat="1" ht="11.25">
      <c r="B223" s="170"/>
      <c r="D223" s="150" t="s">
        <v>230</v>
      </c>
      <c r="E223" s="171" t="s">
        <v>1</v>
      </c>
      <c r="F223" s="172" t="s">
        <v>333</v>
      </c>
      <c r="H223" s="173">
        <v>0.531</v>
      </c>
      <c r="L223" s="170"/>
      <c r="M223" s="174"/>
      <c r="N223" s="175"/>
      <c r="O223" s="175"/>
      <c r="P223" s="175"/>
      <c r="Q223" s="175"/>
      <c r="R223" s="175"/>
      <c r="S223" s="175"/>
      <c r="T223" s="176"/>
      <c r="AT223" s="171" t="s">
        <v>230</v>
      </c>
      <c r="AU223" s="171" t="s">
        <v>84</v>
      </c>
      <c r="AV223" s="14" t="s">
        <v>84</v>
      </c>
      <c r="AW223" s="14" t="s">
        <v>30</v>
      </c>
      <c r="AX223" s="14" t="s">
        <v>74</v>
      </c>
      <c r="AY223" s="171" t="s">
        <v>133</v>
      </c>
    </row>
    <row r="224" spans="2:51" s="15" customFormat="1" ht="11.25">
      <c r="B224" s="177"/>
      <c r="D224" s="150" t="s">
        <v>230</v>
      </c>
      <c r="E224" s="178" t="s">
        <v>1</v>
      </c>
      <c r="F224" s="179" t="s">
        <v>233</v>
      </c>
      <c r="H224" s="180">
        <v>2.914</v>
      </c>
      <c r="L224" s="177"/>
      <c r="M224" s="181"/>
      <c r="N224" s="182"/>
      <c r="O224" s="182"/>
      <c r="P224" s="182"/>
      <c r="Q224" s="182"/>
      <c r="R224" s="182"/>
      <c r="S224" s="182"/>
      <c r="T224" s="183"/>
      <c r="AT224" s="178" t="s">
        <v>230</v>
      </c>
      <c r="AU224" s="178" t="s">
        <v>84</v>
      </c>
      <c r="AV224" s="15" t="s">
        <v>138</v>
      </c>
      <c r="AW224" s="15" t="s">
        <v>30</v>
      </c>
      <c r="AX224" s="15" t="s">
        <v>82</v>
      </c>
      <c r="AY224" s="178" t="s">
        <v>133</v>
      </c>
    </row>
    <row r="225" spans="1:65" s="2" customFormat="1" ht="16.5" customHeight="1">
      <c r="A225" s="30"/>
      <c r="B225" s="136"/>
      <c r="C225" s="137" t="s">
        <v>334</v>
      </c>
      <c r="D225" s="137" t="s">
        <v>134</v>
      </c>
      <c r="E225" s="138" t="s">
        <v>335</v>
      </c>
      <c r="F225" s="139" t="s">
        <v>336</v>
      </c>
      <c r="G225" s="140" t="s">
        <v>229</v>
      </c>
      <c r="H225" s="141">
        <v>29.096</v>
      </c>
      <c r="I225" s="242"/>
      <c r="J225" s="142">
        <f>ROUND(I225*H225,2)</f>
        <v>0</v>
      </c>
      <c r="K225" s="143"/>
      <c r="L225" s="31"/>
      <c r="M225" s="144" t="s">
        <v>1</v>
      </c>
      <c r="N225" s="145" t="s">
        <v>39</v>
      </c>
      <c r="O225" s="146">
        <v>0</v>
      </c>
      <c r="P225" s="146">
        <f>O225*H225</f>
        <v>0</v>
      </c>
      <c r="Q225" s="146">
        <v>0</v>
      </c>
      <c r="R225" s="146">
        <f>Q225*H225</f>
        <v>0</v>
      </c>
      <c r="S225" s="146">
        <v>0</v>
      </c>
      <c r="T225" s="147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48" t="s">
        <v>138</v>
      </c>
      <c r="AT225" s="148" t="s">
        <v>134</v>
      </c>
      <c r="AU225" s="148" t="s">
        <v>84</v>
      </c>
      <c r="AY225" s="18" t="s">
        <v>133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8" t="s">
        <v>82</v>
      </c>
      <c r="BK225" s="149">
        <f>ROUND(I225*H225,2)</f>
        <v>0</v>
      </c>
      <c r="BL225" s="18" t="s">
        <v>138</v>
      </c>
      <c r="BM225" s="148" t="s">
        <v>337</v>
      </c>
    </row>
    <row r="226" spans="2:51" s="13" customFormat="1" ht="11.25">
      <c r="B226" s="164"/>
      <c r="D226" s="150" t="s">
        <v>230</v>
      </c>
      <c r="E226" s="165" t="s">
        <v>1</v>
      </c>
      <c r="F226" s="166" t="s">
        <v>338</v>
      </c>
      <c r="H226" s="165" t="s">
        <v>1</v>
      </c>
      <c r="L226" s="164"/>
      <c r="M226" s="167"/>
      <c r="N226" s="168"/>
      <c r="O226" s="168"/>
      <c r="P226" s="168"/>
      <c r="Q226" s="168"/>
      <c r="R226" s="168"/>
      <c r="S226" s="168"/>
      <c r="T226" s="169"/>
      <c r="AT226" s="165" t="s">
        <v>230</v>
      </c>
      <c r="AU226" s="165" t="s">
        <v>84</v>
      </c>
      <c r="AV226" s="13" t="s">
        <v>82</v>
      </c>
      <c r="AW226" s="13" t="s">
        <v>30</v>
      </c>
      <c r="AX226" s="13" t="s">
        <v>74</v>
      </c>
      <c r="AY226" s="165" t="s">
        <v>133</v>
      </c>
    </row>
    <row r="227" spans="2:51" s="14" customFormat="1" ht="11.25">
      <c r="B227" s="170"/>
      <c r="D227" s="150" t="s">
        <v>230</v>
      </c>
      <c r="E227" s="171" t="s">
        <v>1</v>
      </c>
      <c r="F227" s="172" t="s">
        <v>339</v>
      </c>
      <c r="H227" s="173">
        <v>7.762</v>
      </c>
      <c r="L227" s="170"/>
      <c r="M227" s="174"/>
      <c r="N227" s="175"/>
      <c r="O227" s="175"/>
      <c r="P227" s="175"/>
      <c r="Q227" s="175"/>
      <c r="R227" s="175"/>
      <c r="S227" s="175"/>
      <c r="T227" s="176"/>
      <c r="AT227" s="171" t="s">
        <v>230</v>
      </c>
      <c r="AU227" s="171" t="s">
        <v>84</v>
      </c>
      <c r="AV227" s="14" t="s">
        <v>84</v>
      </c>
      <c r="AW227" s="14" t="s">
        <v>30</v>
      </c>
      <c r="AX227" s="14" t="s">
        <v>74</v>
      </c>
      <c r="AY227" s="171" t="s">
        <v>133</v>
      </c>
    </row>
    <row r="228" spans="2:51" s="13" customFormat="1" ht="11.25">
      <c r="B228" s="164"/>
      <c r="D228" s="150" t="s">
        <v>230</v>
      </c>
      <c r="E228" s="165" t="s">
        <v>1</v>
      </c>
      <c r="F228" s="166" t="s">
        <v>340</v>
      </c>
      <c r="H228" s="165" t="s">
        <v>1</v>
      </c>
      <c r="L228" s="164"/>
      <c r="M228" s="167"/>
      <c r="N228" s="168"/>
      <c r="O228" s="168"/>
      <c r="P228" s="168"/>
      <c r="Q228" s="168"/>
      <c r="R228" s="168"/>
      <c r="S228" s="168"/>
      <c r="T228" s="169"/>
      <c r="AT228" s="165" t="s">
        <v>230</v>
      </c>
      <c r="AU228" s="165" t="s">
        <v>84</v>
      </c>
      <c r="AV228" s="13" t="s">
        <v>82</v>
      </c>
      <c r="AW228" s="13" t="s">
        <v>30</v>
      </c>
      <c r="AX228" s="13" t="s">
        <v>74</v>
      </c>
      <c r="AY228" s="165" t="s">
        <v>133</v>
      </c>
    </row>
    <row r="229" spans="2:51" s="14" customFormat="1" ht="11.25">
      <c r="B229" s="170"/>
      <c r="D229" s="150" t="s">
        <v>230</v>
      </c>
      <c r="E229" s="171" t="s">
        <v>1</v>
      </c>
      <c r="F229" s="172" t="s">
        <v>341</v>
      </c>
      <c r="H229" s="173">
        <v>5.092</v>
      </c>
      <c r="L229" s="170"/>
      <c r="M229" s="174"/>
      <c r="N229" s="175"/>
      <c r="O229" s="175"/>
      <c r="P229" s="175"/>
      <c r="Q229" s="175"/>
      <c r="R229" s="175"/>
      <c r="S229" s="175"/>
      <c r="T229" s="176"/>
      <c r="AT229" s="171" t="s">
        <v>230</v>
      </c>
      <c r="AU229" s="171" t="s">
        <v>84</v>
      </c>
      <c r="AV229" s="14" t="s">
        <v>84</v>
      </c>
      <c r="AW229" s="14" t="s">
        <v>30</v>
      </c>
      <c r="AX229" s="14" t="s">
        <v>74</v>
      </c>
      <c r="AY229" s="171" t="s">
        <v>133</v>
      </c>
    </row>
    <row r="230" spans="2:51" s="14" customFormat="1" ht="11.25">
      <c r="B230" s="170"/>
      <c r="D230" s="150" t="s">
        <v>230</v>
      </c>
      <c r="E230" s="171" t="s">
        <v>1</v>
      </c>
      <c r="F230" s="172" t="s">
        <v>342</v>
      </c>
      <c r="H230" s="173">
        <v>4.855</v>
      </c>
      <c r="L230" s="170"/>
      <c r="M230" s="174"/>
      <c r="N230" s="175"/>
      <c r="O230" s="175"/>
      <c r="P230" s="175"/>
      <c r="Q230" s="175"/>
      <c r="R230" s="175"/>
      <c r="S230" s="175"/>
      <c r="T230" s="176"/>
      <c r="AT230" s="171" t="s">
        <v>230</v>
      </c>
      <c r="AU230" s="171" t="s">
        <v>84</v>
      </c>
      <c r="AV230" s="14" t="s">
        <v>84</v>
      </c>
      <c r="AW230" s="14" t="s">
        <v>30</v>
      </c>
      <c r="AX230" s="14" t="s">
        <v>74</v>
      </c>
      <c r="AY230" s="171" t="s">
        <v>133</v>
      </c>
    </row>
    <row r="231" spans="2:51" s="14" customFormat="1" ht="11.25">
      <c r="B231" s="170"/>
      <c r="D231" s="150" t="s">
        <v>230</v>
      </c>
      <c r="E231" s="171" t="s">
        <v>1</v>
      </c>
      <c r="F231" s="172" t="s">
        <v>343</v>
      </c>
      <c r="H231" s="173">
        <v>4.708</v>
      </c>
      <c r="L231" s="170"/>
      <c r="M231" s="174"/>
      <c r="N231" s="175"/>
      <c r="O231" s="175"/>
      <c r="P231" s="175"/>
      <c r="Q231" s="175"/>
      <c r="R231" s="175"/>
      <c r="S231" s="175"/>
      <c r="T231" s="176"/>
      <c r="AT231" s="171" t="s">
        <v>230</v>
      </c>
      <c r="AU231" s="171" t="s">
        <v>84</v>
      </c>
      <c r="AV231" s="14" t="s">
        <v>84</v>
      </c>
      <c r="AW231" s="14" t="s">
        <v>30</v>
      </c>
      <c r="AX231" s="14" t="s">
        <v>74</v>
      </c>
      <c r="AY231" s="171" t="s">
        <v>133</v>
      </c>
    </row>
    <row r="232" spans="2:51" s="13" customFormat="1" ht="11.25">
      <c r="B232" s="164"/>
      <c r="D232" s="150" t="s">
        <v>230</v>
      </c>
      <c r="E232" s="165" t="s">
        <v>1</v>
      </c>
      <c r="F232" s="166" t="s">
        <v>344</v>
      </c>
      <c r="H232" s="165" t="s">
        <v>1</v>
      </c>
      <c r="L232" s="164"/>
      <c r="M232" s="167"/>
      <c r="N232" s="168"/>
      <c r="O232" s="168"/>
      <c r="P232" s="168"/>
      <c r="Q232" s="168"/>
      <c r="R232" s="168"/>
      <c r="S232" s="168"/>
      <c r="T232" s="169"/>
      <c r="AT232" s="165" t="s">
        <v>230</v>
      </c>
      <c r="AU232" s="165" t="s">
        <v>84</v>
      </c>
      <c r="AV232" s="13" t="s">
        <v>82</v>
      </c>
      <c r="AW232" s="13" t="s">
        <v>30</v>
      </c>
      <c r="AX232" s="13" t="s">
        <v>74</v>
      </c>
      <c r="AY232" s="165" t="s">
        <v>133</v>
      </c>
    </row>
    <row r="233" spans="2:51" s="14" customFormat="1" ht="11.25">
      <c r="B233" s="170"/>
      <c r="D233" s="150" t="s">
        <v>230</v>
      </c>
      <c r="E233" s="171" t="s">
        <v>1</v>
      </c>
      <c r="F233" s="172" t="s">
        <v>345</v>
      </c>
      <c r="H233" s="173">
        <v>6.679</v>
      </c>
      <c r="L233" s="170"/>
      <c r="M233" s="174"/>
      <c r="N233" s="175"/>
      <c r="O233" s="175"/>
      <c r="P233" s="175"/>
      <c r="Q233" s="175"/>
      <c r="R233" s="175"/>
      <c r="S233" s="175"/>
      <c r="T233" s="176"/>
      <c r="AT233" s="171" t="s">
        <v>230</v>
      </c>
      <c r="AU233" s="171" t="s">
        <v>84</v>
      </c>
      <c r="AV233" s="14" t="s">
        <v>84</v>
      </c>
      <c r="AW233" s="14" t="s">
        <v>30</v>
      </c>
      <c r="AX233" s="14" t="s">
        <v>74</v>
      </c>
      <c r="AY233" s="171" t="s">
        <v>133</v>
      </c>
    </row>
    <row r="234" spans="2:51" s="15" customFormat="1" ht="11.25">
      <c r="B234" s="177"/>
      <c r="D234" s="150" t="s">
        <v>230</v>
      </c>
      <c r="E234" s="178" t="s">
        <v>1</v>
      </c>
      <c r="F234" s="179" t="s">
        <v>233</v>
      </c>
      <c r="H234" s="180">
        <v>29.096000000000004</v>
      </c>
      <c r="L234" s="177"/>
      <c r="M234" s="181"/>
      <c r="N234" s="182"/>
      <c r="O234" s="182"/>
      <c r="P234" s="182"/>
      <c r="Q234" s="182"/>
      <c r="R234" s="182"/>
      <c r="S234" s="182"/>
      <c r="T234" s="183"/>
      <c r="AT234" s="178" t="s">
        <v>230</v>
      </c>
      <c r="AU234" s="178" t="s">
        <v>84</v>
      </c>
      <c r="AV234" s="15" t="s">
        <v>138</v>
      </c>
      <c r="AW234" s="15" t="s">
        <v>30</v>
      </c>
      <c r="AX234" s="15" t="s">
        <v>82</v>
      </c>
      <c r="AY234" s="178" t="s">
        <v>133</v>
      </c>
    </row>
    <row r="235" spans="1:65" s="2" customFormat="1" ht="16.5" customHeight="1">
      <c r="A235" s="30"/>
      <c r="B235" s="136"/>
      <c r="C235" s="137" t="s">
        <v>195</v>
      </c>
      <c r="D235" s="137" t="s">
        <v>134</v>
      </c>
      <c r="E235" s="138" t="s">
        <v>346</v>
      </c>
      <c r="F235" s="139" t="s">
        <v>347</v>
      </c>
      <c r="G235" s="140" t="s">
        <v>262</v>
      </c>
      <c r="H235" s="141">
        <v>124.359</v>
      </c>
      <c r="I235" s="242"/>
      <c r="J235" s="142">
        <f>ROUND(I235*H235,2)</f>
        <v>0</v>
      </c>
      <c r="K235" s="143"/>
      <c r="L235" s="31"/>
      <c r="M235" s="144" t="s">
        <v>1</v>
      </c>
      <c r="N235" s="145" t="s">
        <v>39</v>
      </c>
      <c r="O235" s="146">
        <v>0</v>
      </c>
      <c r="P235" s="146">
        <f>O235*H235</f>
        <v>0</v>
      </c>
      <c r="Q235" s="146">
        <v>0</v>
      </c>
      <c r="R235" s="146">
        <f>Q235*H235</f>
        <v>0</v>
      </c>
      <c r="S235" s="146">
        <v>0</v>
      </c>
      <c r="T235" s="147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48" t="s">
        <v>138</v>
      </c>
      <c r="AT235" s="148" t="s">
        <v>134</v>
      </c>
      <c r="AU235" s="148" t="s">
        <v>84</v>
      </c>
      <c r="AY235" s="18" t="s">
        <v>133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8" t="s">
        <v>82</v>
      </c>
      <c r="BK235" s="149">
        <f>ROUND(I235*H235,2)</f>
        <v>0</v>
      </c>
      <c r="BL235" s="18" t="s">
        <v>138</v>
      </c>
      <c r="BM235" s="148" t="s">
        <v>348</v>
      </c>
    </row>
    <row r="236" spans="2:51" s="13" customFormat="1" ht="11.25">
      <c r="B236" s="164"/>
      <c r="D236" s="150" t="s">
        <v>230</v>
      </c>
      <c r="E236" s="165" t="s">
        <v>1</v>
      </c>
      <c r="F236" s="166" t="s">
        <v>338</v>
      </c>
      <c r="H236" s="165" t="s">
        <v>1</v>
      </c>
      <c r="L236" s="164"/>
      <c r="M236" s="167"/>
      <c r="N236" s="168"/>
      <c r="O236" s="168"/>
      <c r="P236" s="168"/>
      <c r="Q236" s="168"/>
      <c r="R236" s="168"/>
      <c r="S236" s="168"/>
      <c r="T236" s="169"/>
      <c r="AT236" s="165" t="s">
        <v>230</v>
      </c>
      <c r="AU236" s="165" t="s">
        <v>84</v>
      </c>
      <c r="AV236" s="13" t="s">
        <v>82</v>
      </c>
      <c r="AW236" s="13" t="s">
        <v>30</v>
      </c>
      <c r="AX236" s="13" t="s">
        <v>74</v>
      </c>
      <c r="AY236" s="165" t="s">
        <v>133</v>
      </c>
    </row>
    <row r="237" spans="2:51" s="14" customFormat="1" ht="11.25">
      <c r="B237" s="170"/>
      <c r="D237" s="150" t="s">
        <v>230</v>
      </c>
      <c r="E237" s="171" t="s">
        <v>1</v>
      </c>
      <c r="F237" s="172" t="s">
        <v>349</v>
      </c>
      <c r="H237" s="173">
        <v>29.962</v>
      </c>
      <c r="L237" s="170"/>
      <c r="M237" s="174"/>
      <c r="N237" s="175"/>
      <c r="O237" s="175"/>
      <c r="P237" s="175"/>
      <c r="Q237" s="175"/>
      <c r="R237" s="175"/>
      <c r="S237" s="175"/>
      <c r="T237" s="176"/>
      <c r="AT237" s="171" t="s">
        <v>230</v>
      </c>
      <c r="AU237" s="171" t="s">
        <v>84</v>
      </c>
      <c r="AV237" s="14" t="s">
        <v>84</v>
      </c>
      <c r="AW237" s="14" t="s">
        <v>30</v>
      </c>
      <c r="AX237" s="14" t="s">
        <v>74</v>
      </c>
      <c r="AY237" s="171" t="s">
        <v>133</v>
      </c>
    </row>
    <row r="238" spans="2:51" s="13" customFormat="1" ht="11.25">
      <c r="B238" s="164"/>
      <c r="D238" s="150" t="s">
        <v>230</v>
      </c>
      <c r="E238" s="165" t="s">
        <v>1</v>
      </c>
      <c r="F238" s="166" t="s">
        <v>340</v>
      </c>
      <c r="H238" s="165" t="s">
        <v>1</v>
      </c>
      <c r="L238" s="164"/>
      <c r="M238" s="167"/>
      <c r="N238" s="168"/>
      <c r="O238" s="168"/>
      <c r="P238" s="168"/>
      <c r="Q238" s="168"/>
      <c r="R238" s="168"/>
      <c r="S238" s="168"/>
      <c r="T238" s="169"/>
      <c r="AT238" s="165" t="s">
        <v>230</v>
      </c>
      <c r="AU238" s="165" t="s">
        <v>84</v>
      </c>
      <c r="AV238" s="13" t="s">
        <v>82</v>
      </c>
      <c r="AW238" s="13" t="s">
        <v>30</v>
      </c>
      <c r="AX238" s="13" t="s">
        <v>74</v>
      </c>
      <c r="AY238" s="165" t="s">
        <v>133</v>
      </c>
    </row>
    <row r="239" spans="2:51" s="14" customFormat="1" ht="11.25">
      <c r="B239" s="170"/>
      <c r="D239" s="150" t="s">
        <v>230</v>
      </c>
      <c r="E239" s="171" t="s">
        <v>1</v>
      </c>
      <c r="F239" s="172" t="s">
        <v>350</v>
      </c>
      <c r="H239" s="173">
        <v>19.866</v>
      </c>
      <c r="L239" s="170"/>
      <c r="M239" s="174"/>
      <c r="N239" s="175"/>
      <c r="O239" s="175"/>
      <c r="P239" s="175"/>
      <c r="Q239" s="175"/>
      <c r="R239" s="175"/>
      <c r="S239" s="175"/>
      <c r="T239" s="176"/>
      <c r="AT239" s="171" t="s">
        <v>230</v>
      </c>
      <c r="AU239" s="171" t="s">
        <v>84</v>
      </c>
      <c r="AV239" s="14" t="s">
        <v>84</v>
      </c>
      <c r="AW239" s="14" t="s">
        <v>30</v>
      </c>
      <c r="AX239" s="14" t="s">
        <v>74</v>
      </c>
      <c r="AY239" s="171" t="s">
        <v>133</v>
      </c>
    </row>
    <row r="240" spans="2:51" s="14" customFormat="1" ht="11.25">
      <c r="B240" s="170"/>
      <c r="D240" s="150" t="s">
        <v>230</v>
      </c>
      <c r="E240" s="171" t="s">
        <v>1</v>
      </c>
      <c r="F240" s="172" t="s">
        <v>351</v>
      </c>
      <c r="H240" s="173">
        <v>24.275</v>
      </c>
      <c r="L240" s="170"/>
      <c r="M240" s="174"/>
      <c r="N240" s="175"/>
      <c r="O240" s="175"/>
      <c r="P240" s="175"/>
      <c r="Q240" s="175"/>
      <c r="R240" s="175"/>
      <c r="S240" s="175"/>
      <c r="T240" s="176"/>
      <c r="AT240" s="171" t="s">
        <v>230</v>
      </c>
      <c r="AU240" s="171" t="s">
        <v>84</v>
      </c>
      <c r="AV240" s="14" t="s">
        <v>84</v>
      </c>
      <c r="AW240" s="14" t="s">
        <v>30</v>
      </c>
      <c r="AX240" s="14" t="s">
        <v>74</v>
      </c>
      <c r="AY240" s="171" t="s">
        <v>133</v>
      </c>
    </row>
    <row r="241" spans="2:51" s="14" customFormat="1" ht="11.25">
      <c r="B241" s="170"/>
      <c r="D241" s="150" t="s">
        <v>230</v>
      </c>
      <c r="E241" s="171" t="s">
        <v>1</v>
      </c>
      <c r="F241" s="172" t="s">
        <v>352</v>
      </c>
      <c r="H241" s="173">
        <v>23.542</v>
      </c>
      <c r="L241" s="170"/>
      <c r="M241" s="174"/>
      <c r="N241" s="175"/>
      <c r="O241" s="175"/>
      <c r="P241" s="175"/>
      <c r="Q241" s="175"/>
      <c r="R241" s="175"/>
      <c r="S241" s="175"/>
      <c r="T241" s="176"/>
      <c r="AT241" s="171" t="s">
        <v>230</v>
      </c>
      <c r="AU241" s="171" t="s">
        <v>84</v>
      </c>
      <c r="AV241" s="14" t="s">
        <v>84</v>
      </c>
      <c r="AW241" s="14" t="s">
        <v>30</v>
      </c>
      <c r="AX241" s="14" t="s">
        <v>74</v>
      </c>
      <c r="AY241" s="171" t="s">
        <v>133</v>
      </c>
    </row>
    <row r="242" spans="2:51" s="13" customFormat="1" ht="11.25">
      <c r="B242" s="164"/>
      <c r="D242" s="150" t="s">
        <v>230</v>
      </c>
      <c r="E242" s="165" t="s">
        <v>1</v>
      </c>
      <c r="F242" s="166" t="s">
        <v>353</v>
      </c>
      <c r="H242" s="165" t="s">
        <v>1</v>
      </c>
      <c r="L242" s="164"/>
      <c r="M242" s="167"/>
      <c r="N242" s="168"/>
      <c r="O242" s="168"/>
      <c r="P242" s="168"/>
      <c r="Q242" s="168"/>
      <c r="R242" s="168"/>
      <c r="S242" s="168"/>
      <c r="T242" s="169"/>
      <c r="AT242" s="165" t="s">
        <v>230</v>
      </c>
      <c r="AU242" s="165" t="s">
        <v>84</v>
      </c>
      <c r="AV242" s="13" t="s">
        <v>82</v>
      </c>
      <c r="AW242" s="13" t="s">
        <v>30</v>
      </c>
      <c r="AX242" s="13" t="s">
        <v>74</v>
      </c>
      <c r="AY242" s="165" t="s">
        <v>133</v>
      </c>
    </row>
    <row r="243" spans="2:51" s="14" customFormat="1" ht="11.25">
      <c r="B243" s="170"/>
      <c r="D243" s="150" t="s">
        <v>230</v>
      </c>
      <c r="E243" s="171" t="s">
        <v>1</v>
      </c>
      <c r="F243" s="172" t="s">
        <v>354</v>
      </c>
      <c r="H243" s="173">
        <v>26.714</v>
      </c>
      <c r="L243" s="170"/>
      <c r="M243" s="174"/>
      <c r="N243" s="175"/>
      <c r="O243" s="175"/>
      <c r="P243" s="175"/>
      <c r="Q243" s="175"/>
      <c r="R243" s="175"/>
      <c r="S243" s="175"/>
      <c r="T243" s="176"/>
      <c r="AT243" s="171" t="s">
        <v>230</v>
      </c>
      <c r="AU243" s="171" t="s">
        <v>84</v>
      </c>
      <c r="AV243" s="14" t="s">
        <v>84</v>
      </c>
      <c r="AW243" s="14" t="s">
        <v>30</v>
      </c>
      <c r="AX243" s="14" t="s">
        <v>74</v>
      </c>
      <c r="AY243" s="171" t="s">
        <v>133</v>
      </c>
    </row>
    <row r="244" spans="2:51" s="15" customFormat="1" ht="11.25">
      <c r="B244" s="177"/>
      <c r="D244" s="150" t="s">
        <v>230</v>
      </c>
      <c r="E244" s="178" t="s">
        <v>1</v>
      </c>
      <c r="F244" s="179" t="s">
        <v>233</v>
      </c>
      <c r="H244" s="180">
        <v>124.35900000000001</v>
      </c>
      <c r="L244" s="177"/>
      <c r="M244" s="181"/>
      <c r="N244" s="182"/>
      <c r="O244" s="182"/>
      <c r="P244" s="182"/>
      <c r="Q244" s="182"/>
      <c r="R244" s="182"/>
      <c r="S244" s="182"/>
      <c r="T244" s="183"/>
      <c r="AT244" s="178" t="s">
        <v>230</v>
      </c>
      <c r="AU244" s="178" t="s">
        <v>84</v>
      </c>
      <c r="AV244" s="15" t="s">
        <v>138</v>
      </c>
      <c r="AW244" s="15" t="s">
        <v>30</v>
      </c>
      <c r="AX244" s="15" t="s">
        <v>82</v>
      </c>
      <c r="AY244" s="178" t="s">
        <v>133</v>
      </c>
    </row>
    <row r="245" spans="1:65" s="2" customFormat="1" ht="16.5" customHeight="1">
      <c r="A245" s="30"/>
      <c r="B245" s="136"/>
      <c r="C245" s="137" t="s">
        <v>355</v>
      </c>
      <c r="D245" s="137" t="s">
        <v>134</v>
      </c>
      <c r="E245" s="138" t="s">
        <v>356</v>
      </c>
      <c r="F245" s="139" t="s">
        <v>357</v>
      </c>
      <c r="G245" s="140" t="s">
        <v>262</v>
      </c>
      <c r="H245" s="141">
        <v>124.359</v>
      </c>
      <c r="I245" s="242"/>
      <c r="J245" s="142">
        <f>ROUND(I245*H245,2)</f>
        <v>0</v>
      </c>
      <c r="K245" s="143"/>
      <c r="L245" s="31"/>
      <c r="M245" s="144" t="s">
        <v>1</v>
      </c>
      <c r="N245" s="145" t="s">
        <v>39</v>
      </c>
      <c r="O245" s="146">
        <v>0</v>
      </c>
      <c r="P245" s="146">
        <f>O245*H245</f>
        <v>0</v>
      </c>
      <c r="Q245" s="146">
        <v>0</v>
      </c>
      <c r="R245" s="146">
        <f>Q245*H245</f>
        <v>0</v>
      </c>
      <c r="S245" s="146">
        <v>0</v>
      </c>
      <c r="T245" s="147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48" t="s">
        <v>138</v>
      </c>
      <c r="AT245" s="148" t="s">
        <v>134</v>
      </c>
      <c r="AU245" s="148" t="s">
        <v>84</v>
      </c>
      <c r="AY245" s="18" t="s">
        <v>133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8" t="s">
        <v>82</v>
      </c>
      <c r="BK245" s="149">
        <f>ROUND(I245*H245,2)</f>
        <v>0</v>
      </c>
      <c r="BL245" s="18" t="s">
        <v>138</v>
      </c>
      <c r="BM245" s="148" t="s">
        <v>358</v>
      </c>
    </row>
    <row r="246" spans="1:65" s="2" customFormat="1" ht="33" customHeight="1">
      <c r="A246" s="30"/>
      <c r="B246" s="136"/>
      <c r="C246" s="137" t="s">
        <v>199</v>
      </c>
      <c r="D246" s="137" t="s">
        <v>134</v>
      </c>
      <c r="E246" s="138" t="s">
        <v>359</v>
      </c>
      <c r="F246" s="139" t="s">
        <v>360</v>
      </c>
      <c r="G246" s="140" t="s">
        <v>262</v>
      </c>
      <c r="H246" s="141">
        <v>25.947</v>
      </c>
      <c r="I246" s="242"/>
      <c r="J246" s="142">
        <f>ROUND(I246*H246,2)</f>
        <v>0</v>
      </c>
      <c r="K246" s="143"/>
      <c r="L246" s="247"/>
      <c r="M246" s="144" t="s">
        <v>1</v>
      </c>
      <c r="N246" s="145" t="s">
        <v>39</v>
      </c>
      <c r="O246" s="146">
        <v>0</v>
      </c>
      <c r="P246" s="146">
        <f>O246*H246</f>
        <v>0</v>
      </c>
      <c r="Q246" s="146">
        <v>0</v>
      </c>
      <c r="R246" s="146">
        <f>Q246*H246</f>
        <v>0</v>
      </c>
      <c r="S246" s="146">
        <v>0</v>
      </c>
      <c r="T246" s="147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48" t="s">
        <v>138</v>
      </c>
      <c r="AT246" s="148" t="s">
        <v>134</v>
      </c>
      <c r="AU246" s="148" t="s">
        <v>84</v>
      </c>
      <c r="AY246" s="18" t="s">
        <v>133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8" t="s">
        <v>82</v>
      </c>
      <c r="BK246" s="149">
        <f>ROUND(I246*H246,2)</f>
        <v>0</v>
      </c>
      <c r="BL246" s="18" t="s">
        <v>138</v>
      </c>
      <c r="BM246" s="148" t="s">
        <v>361</v>
      </c>
    </row>
    <row r="247" spans="2:51" s="13" customFormat="1" ht="11.25">
      <c r="B247" s="164"/>
      <c r="D247" s="150" t="s">
        <v>230</v>
      </c>
      <c r="E247" s="165" t="s">
        <v>1</v>
      </c>
      <c r="F247" s="166" t="s">
        <v>362</v>
      </c>
      <c r="H247" s="165" t="s">
        <v>1</v>
      </c>
      <c r="L247" s="164"/>
      <c r="M247" s="167"/>
      <c r="N247" s="168"/>
      <c r="O247" s="168"/>
      <c r="P247" s="168"/>
      <c r="Q247" s="168"/>
      <c r="R247" s="168"/>
      <c r="S247" s="168"/>
      <c r="T247" s="169"/>
      <c r="AT247" s="165" t="s">
        <v>230</v>
      </c>
      <c r="AU247" s="165" t="s">
        <v>84</v>
      </c>
      <c r="AV247" s="13" t="s">
        <v>82</v>
      </c>
      <c r="AW247" s="13" t="s">
        <v>30</v>
      </c>
      <c r="AX247" s="13" t="s">
        <v>74</v>
      </c>
      <c r="AY247" s="165" t="s">
        <v>133</v>
      </c>
    </row>
    <row r="248" spans="2:51" s="14" customFormat="1" ht="11.25">
      <c r="B248" s="170"/>
      <c r="D248" s="150" t="s">
        <v>230</v>
      </c>
      <c r="E248" s="171" t="s">
        <v>1</v>
      </c>
      <c r="F248" s="172" t="s">
        <v>363</v>
      </c>
      <c r="H248" s="173">
        <v>13.5</v>
      </c>
      <c r="L248" s="170"/>
      <c r="M248" s="174"/>
      <c r="N248" s="175"/>
      <c r="O248" s="175"/>
      <c r="P248" s="175"/>
      <c r="Q248" s="175"/>
      <c r="R248" s="175"/>
      <c r="S248" s="175"/>
      <c r="T248" s="176"/>
      <c r="AT248" s="171" t="s">
        <v>230</v>
      </c>
      <c r="AU248" s="171" t="s">
        <v>84</v>
      </c>
      <c r="AV248" s="14" t="s">
        <v>84</v>
      </c>
      <c r="AW248" s="14" t="s">
        <v>30</v>
      </c>
      <c r="AX248" s="14" t="s">
        <v>74</v>
      </c>
      <c r="AY248" s="171" t="s">
        <v>133</v>
      </c>
    </row>
    <row r="249" spans="2:51" s="14" customFormat="1" ht="11.25">
      <c r="B249" s="170"/>
      <c r="D249" s="150" t="s">
        <v>230</v>
      </c>
      <c r="E249" s="171" t="s">
        <v>1</v>
      </c>
      <c r="F249" s="172" t="s">
        <v>364</v>
      </c>
      <c r="H249" s="173">
        <v>12.447</v>
      </c>
      <c r="L249" s="170"/>
      <c r="M249" s="174"/>
      <c r="N249" s="175"/>
      <c r="O249" s="175"/>
      <c r="P249" s="175"/>
      <c r="Q249" s="175"/>
      <c r="R249" s="175"/>
      <c r="S249" s="175"/>
      <c r="T249" s="176"/>
      <c r="AT249" s="171" t="s">
        <v>230</v>
      </c>
      <c r="AU249" s="171" t="s">
        <v>84</v>
      </c>
      <c r="AV249" s="14" t="s">
        <v>84</v>
      </c>
      <c r="AW249" s="14" t="s">
        <v>30</v>
      </c>
      <c r="AX249" s="14" t="s">
        <v>74</v>
      </c>
      <c r="AY249" s="171" t="s">
        <v>133</v>
      </c>
    </row>
    <row r="250" spans="2:51" s="15" customFormat="1" ht="11.25">
      <c r="B250" s="177"/>
      <c r="D250" s="150" t="s">
        <v>230</v>
      </c>
      <c r="E250" s="178" t="s">
        <v>1</v>
      </c>
      <c r="F250" s="179" t="s">
        <v>233</v>
      </c>
      <c r="H250" s="180">
        <v>25.947</v>
      </c>
      <c r="L250" s="177"/>
      <c r="M250" s="181"/>
      <c r="N250" s="182"/>
      <c r="O250" s="182"/>
      <c r="P250" s="182"/>
      <c r="Q250" s="182"/>
      <c r="R250" s="182"/>
      <c r="S250" s="182"/>
      <c r="T250" s="183"/>
      <c r="AT250" s="178" t="s">
        <v>230</v>
      </c>
      <c r="AU250" s="178" t="s">
        <v>84</v>
      </c>
      <c r="AV250" s="15" t="s">
        <v>138</v>
      </c>
      <c r="AW250" s="15" t="s">
        <v>30</v>
      </c>
      <c r="AX250" s="15" t="s">
        <v>82</v>
      </c>
      <c r="AY250" s="178" t="s">
        <v>133</v>
      </c>
    </row>
    <row r="251" spans="1:65" s="2" customFormat="1" ht="24.2" customHeight="1">
      <c r="A251" s="30"/>
      <c r="B251" s="136"/>
      <c r="C251" s="137" t="s">
        <v>365</v>
      </c>
      <c r="D251" s="137" t="s">
        <v>134</v>
      </c>
      <c r="E251" s="138" t="s">
        <v>366</v>
      </c>
      <c r="F251" s="139" t="s">
        <v>367</v>
      </c>
      <c r="G251" s="140" t="s">
        <v>247</v>
      </c>
      <c r="H251" s="141">
        <v>0.75</v>
      </c>
      <c r="I251" s="242"/>
      <c r="J251" s="142">
        <f>ROUND(I251*H251,2)</f>
        <v>0</v>
      </c>
      <c r="K251" s="143"/>
      <c r="L251" s="31"/>
      <c r="M251" s="144" t="s">
        <v>1</v>
      </c>
      <c r="N251" s="145" t="s">
        <v>39</v>
      </c>
      <c r="O251" s="146">
        <v>0</v>
      </c>
      <c r="P251" s="146">
        <f>O251*H251</f>
        <v>0</v>
      </c>
      <c r="Q251" s="146">
        <v>0</v>
      </c>
      <c r="R251" s="146">
        <f>Q251*H251</f>
        <v>0</v>
      </c>
      <c r="S251" s="146">
        <v>0</v>
      </c>
      <c r="T251" s="147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48" t="s">
        <v>138</v>
      </c>
      <c r="AT251" s="148" t="s">
        <v>134</v>
      </c>
      <c r="AU251" s="148" t="s">
        <v>84</v>
      </c>
      <c r="AY251" s="18" t="s">
        <v>133</v>
      </c>
      <c r="BE251" s="149">
        <f>IF(N251="základní",J251,0)</f>
        <v>0</v>
      </c>
      <c r="BF251" s="149">
        <f>IF(N251="snížená",J251,0)</f>
        <v>0</v>
      </c>
      <c r="BG251" s="149">
        <f>IF(N251="zákl. přenesená",J251,0)</f>
        <v>0</v>
      </c>
      <c r="BH251" s="149">
        <f>IF(N251="sníž. přenesená",J251,0)</f>
        <v>0</v>
      </c>
      <c r="BI251" s="149">
        <f>IF(N251="nulová",J251,0)</f>
        <v>0</v>
      </c>
      <c r="BJ251" s="18" t="s">
        <v>82</v>
      </c>
      <c r="BK251" s="149">
        <f>ROUND(I251*H251,2)</f>
        <v>0</v>
      </c>
      <c r="BL251" s="18" t="s">
        <v>138</v>
      </c>
      <c r="BM251" s="148" t="s">
        <v>368</v>
      </c>
    </row>
    <row r="252" spans="2:63" s="11" customFormat="1" ht="22.9" customHeight="1">
      <c r="B252" s="126"/>
      <c r="D252" s="127" t="s">
        <v>73</v>
      </c>
      <c r="E252" s="162" t="s">
        <v>144</v>
      </c>
      <c r="F252" s="162" t="s">
        <v>369</v>
      </c>
      <c r="J252" s="163">
        <f>BK252</f>
        <v>0</v>
      </c>
      <c r="L252" s="126"/>
      <c r="M252" s="130"/>
      <c r="N252" s="131"/>
      <c r="O252" s="131"/>
      <c r="P252" s="132">
        <f>SUM(P253:P301)</f>
        <v>0</v>
      </c>
      <c r="Q252" s="131"/>
      <c r="R252" s="132">
        <f>SUM(R253:R301)</f>
        <v>0</v>
      </c>
      <c r="S252" s="131"/>
      <c r="T252" s="133">
        <f>SUM(T253:T301)</f>
        <v>0</v>
      </c>
      <c r="AR252" s="127" t="s">
        <v>82</v>
      </c>
      <c r="AT252" s="134" t="s">
        <v>73</v>
      </c>
      <c r="AU252" s="134" t="s">
        <v>82</v>
      </c>
      <c r="AY252" s="127" t="s">
        <v>133</v>
      </c>
      <c r="BK252" s="135">
        <f>SUM(BK253:BK301)</f>
        <v>0</v>
      </c>
    </row>
    <row r="253" spans="1:65" s="2" customFormat="1" ht="16.5" customHeight="1">
      <c r="A253" s="30"/>
      <c r="B253" s="136"/>
      <c r="C253" s="137" t="s">
        <v>276</v>
      </c>
      <c r="D253" s="137" t="s">
        <v>134</v>
      </c>
      <c r="E253" s="138" t="s">
        <v>370</v>
      </c>
      <c r="F253" s="139" t="s">
        <v>371</v>
      </c>
      <c r="G253" s="140" t="s">
        <v>229</v>
      </c>
      <c r="H253" s="141">
        <v>27.123</v>
      </c>
      <c r="I253" s="242"/>
      <c r="J253" s="142">
        <f>ROUND(I253*H253,2)</f>
        <v>0</v>
      </c>
      <c r="K253" s="143"/>
      <c r="L253" s="31"/>
      <c r="M253" s="144" t="s">
        <v>1</v>
      </c>
      <c r="N253" s="145" t="s">
        <v>39</v>
      </c>
      <c r="O253" s="146">
        <v>0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48" t="s">
        <v>138</v>
      </c>
      <c r="AT253" s="148" t="s">
        <v>134</v>
      </c>
      <c r="AU253" s="148" t="s">
        <v>84</v>
      </c>
      <c r="AY253" s="18" t="s">
        <v>133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8" t="s">
        <v>82</v>
      </c>
      <c r="BK253" s="149">
        <f>ROUND(I253*H253,2)</f>
        <v>0</v>
      </c>
      <c r="BL253" s="18" t="s">
        <v>138</v>
      </c>
      <c r="BM253" s="148" t="s">
        <v>372</v>
      </c>
    </row>
    <row r="254" spans="2:51" s="13" customFormat="1" ht="11.25">
      <c r="B254" s="164"/>
      <c r="D254" s="150" t="s">
        <v>230</v>
      </c>
      <c r="E254" s="165" t="s">
        <v>1</v>
      </c>
      <c r="F254" s="166" t="s">
        <v>373</v>
      </c>
      <c r="H254" s="165" t="s">
        <v>1</v>
      </c>
      <c r="L254" s="164"/>
      <c r="M254" s="167"/>
      <c r="N254" s="168"/>
      <c r="O254" s="168"/>
      <c r="P254" s="168"/>
      <c r="Q254" s="168"/>
      <c r="R254" s="168"/>
      <c r="S254" s="168"/>
      <c r="T254" s="169"/>
      <c r="AT254" s="165" t="s">
        <v>230</v>
      </c>
      <c r="AU254" s="165" t="s">
        <v>84</v>
      </c>
      <c r="AV254" s="13" t="s">
        <v>82</v>
      </c>
      <c r="AW254" s="13" t="s">
        <v>30</v>
      </c>
      <c r="AX254" s="13" t="s">
        <v>74</v>
      </c>
      <c r="AY254" s="165" t="s">
        <v>133</v>
      </c>
    </row>
    <row r="255" spans="2:51" s="13" customFormat="1" ht="11.25">
      <c r="B255" s="164"/>
      <c r="D255" s="150" t="s">
        <v>230</v>
      </c>
      <c r="E255" s="165" t="s">
        <v>1</v>
      </c>
      <c r="F255" s="166" t="s">
        <v>374</v>
      </c>
      <c r="H255" s="165" t="s">
        <v>1</v>
      </c>
      <c r="L255" s="164"/>
      <c r="M255" s="167"/>
      <c r="N255" s="168"/>
      <c r="O255" s="168"/>
      <c r="P255" s="168"/>
      <c r="Q255" s="168"/>
      <c r="R255" s="168"/>
      <c r="S255" s="168"/>
      <c r="T255" s="169"/>
      <c r="AT255" s="165" t="s">
        <v>230</v>
      </c>
      <c r="AU255" s="165" t="s">
        <v>84</v>
      </c>
      <c r="AV255" s="13" t="s">
        <v>82</v>
      </c>
      <c r="AW255" s="13" t="s">
        <v>30</v>
      </c>
      <c r="AX255" s="13" t="s">
        <v>74</v>
      </c>
      <c r="AY255" s="165" t="s">
        <v>133</v>
      </c>
    </row>
    <row r="256" spans="2:51" s="14" customFormat="1" ht="11.25">
      <c r="B256" s="170"/>
      <c r="D256" s="150" t="s">
        <v>230</v>
      </c>
      <c r="E256" s="171" t="s">
        <v>1</v>
      </c>
      <c r="F256" s="172" t="s">
        <v>375</v>
      </c>
      <c r="H256" s="173">
        <v>9.967</v>
      </c>
      <c r="L256" s="170"/>
      <c r="M256" s="174"/>
      <c r="N256" s="175"/>
      <c r="O256" s="175"/>
      <c r="P256" s="175"/>
      <c r="Q256" s="175"/>
      <c r="R256" s="175"/>
      <c r="S256" s="175"/>
      <c r="T256" s="176"/>
      <c r="AT256" s="171" t="s">
        <v>230</v>
      </c>
      <c r="AU256" s="171" t="s">
        <v>84</v>
      </c>
      <c r="AV256" s="14" t="s">
        <v>84</v>
      </c>
      <c r="AW256" s="14" t="s">
        <v>30</v>
      </c>
      <c r="AX256" s="14" t="s">
        <v>74</v>
      </c>
      <c r="AY256" s="171" t="s">
        <v>133</v>
      </c>
    </row>
    <row r="257" spans="2:51" s="13" customFormat="1" ht="11.25">
      <c r="B257" s="164"/>
      <c r="D257" s="150" t="s">
        <v>230</v>
      </c>
      <c r="E257" s="165" t="s">
        <v>1</v>
      </c>
      <c r="F257" s="166" t="s">
        <v>376</v>
      </c>
      <c r="H257" s="165" t="s">
        <v>1</v>
      </c>
      <c r="L257" s="164"/>
      <c r="M257" s="167"/>
      <c r="N257" s="168"/>
      <c r="O257" s="168"/>
      <c r="P257" s="168"/>
      <c r="Q257" s="168"/>
      <c r="R257" s="168"/>
      <c r="S257" s="168"/>
      <c r="T257" s="169"/>
      <c r="AT257" s="165" t="s">
        <v>230</v>
      </c>
      <c r="AU257" s="165" t="s">
        <v>84</v>
      </c>
      <c r="AV257" s="13" t="s">
        <v>82</v>
      </c>
      <c r="AW257" s="13" t="s">
        <v>30</v>
      </c>
      <c r="AX257" s="13" t="s">
        <v>74</v>
      </c>
      <c r="AY257" s="165" t="s">
        <v>133</v>
      </c>
    </row>
    <row r="258" spans="2:51" s="14" customFormat="1" ht="11.25">
      <c r="B258" s="170"/>
      <c r="D258" s="150" t="s">
        <v>230</v>
      </c>
      <c r="E258" s="171" t="s">
        <v>1</v>
      </c>
      <c r="F258" s="172" t="s">
        <v>377</v>
      </c>
      <c r="H258" s="173">
        <v>13.954</v>
      </c>
      <c r="L258" s="170"/>
      <c r="M258" s="174"/>
      <c r="N258" s="175"/>
      <c r="O258" s="175"/>
      <c r="P258" s="175"/>
      <c r="Q258" s="175"/>
      <c r="R258" s="175"/>
      <c r="S258" s="175"/>
      <c r="T258" s="176"/>
      <c r="AT258" s="171" t="s">
        <v>230</v>
      </c>
      <c r="AU258" s="171" t="s">
        <v>84</v>
      </c>
      <c r="AV258" s="14" t="s">
        <v>84</v>
      </c>
      <c r="AW258" s="14" t="s">
        <v>30</v>
      </c>
      <c r="AX258" s="14" t="s">
        <v>74</v>
      </c>
      <c r="AY258" s="171" t="s">
        <v>133</v>
      </c>
    </row>
    <row r="259" spans="2:51" s="16" customFormat="1" ht="11.25">
      <c r="B259" s="194"/>
      <c r="D259" s="150" t="s">
        <v>230</v>
      </c>
      <c r="E259" s="195" t="s">
        <v>1</v>
      </c>
      <c r="F259" s="196" t="s">
        <v>378</v>
      </c>
      <c r="H259" s="197">
        <v>23.921</v>
      </c>
      <c r="L259" s="194"/>
      <c r="M259" s="198"/>
      <c r="N259" s="199"/>
      <c r="O259" s="199"/>
      <c r="P259" s="199"/>
      <c r="Q259" s="199"/>
      <c r="R259" s="199"/>
      <c r="S259" s="199"/>
      <c r="T259" s="200"/>
      <c r="AT259" s="195" t="s">
        <v>230</v>
      </c>
      <c r="AU259" s="195" t="s">
        <v>84</v>
      </c>
      <c r="AV259" s="16" t="s">
        <v>144</v>
      </c>
      <c r="AW259" s="16" t="s">
        <v>30</v>
      </c>
      <c r="AX259" s="16" t="s">
        <v>74</v>
      </c>
      <c r="AY259" s="195" t="s">
        <v>133</v>
      </c>
    </row>
    <row r="260" spans="2:51" s="13" customFormat="1" ht="11.25">
      <c r="B260" s="164"/>
      <c r="D260" s="150" t="s">
        <v>230</v>
      </c>
      <c r="E260" s="165" t="s">
        <v>1</v>
      </c>
      <c r="F260" s="166" t="s">
        <v>379</v>
      </c>
      <c r="H260" s="165" t="s">
        <v>1</v>
      </c>
      <c r="L260" s="164"/>
      <c r="M260" s="167"/>
      <c r="N260" s="168"/>
      <c r="O260" s="168"/>
      <c r="P260" s="168"/>
      <c r="Q260" s="168"/>
      <c r="R260" s="168"/>
      <c r="S260" s="168"/>
      <c r="T260" s="169"/>
      <c r="AT260" s="165" t="s">
        <v>230</v>
      </c>
      <c r="AU260" s="165" t="s">
        <v>84</v>
      </c>
      <c r="AV260" s="13" t="s">
        <v>82</v>
      </c>
      <c r="AW260" s="13" t="s">
        <v>30</v>
      </c>
      <c r="AX260" s="13" t="s">
        <v>74</v>
      </c>
      <c r="AY260" s="165" t="s">
        <v>133</v>
      </c>
    </row>
    <row r="261" spans="2:51" s="14" customFormat="1" ht="11.25">
      <c r="B261" s="170"/>
      <c r="D261" s="150" t="s">
        <v>230</v>
      </c>
      <c r="E261" s="171" t="s">
        <v>1</v>
      </c>
      <c r="F261" s="172" t="s">
        <v>380</v>
      </c>
      <c r="H261" s="173">
        <v>3.202</v>
      </c>
      <c r="L261" s="170"/>
      <c r="M261" s="174"/>
      <c r="N261" s="175"/>
      <c r="O261" s="175"/>
      <c r="P261" s="175"/>
      <c r="Q261" s="175"/>
      <c r="R261" s="175"/>
      <c r="S261" s="175"/>
      <c r="T261" s="176"/>
      <c r="AT261" s="171" t="s">
        <v>230</v>
      </c>
      <c r="AU261" s="171" t="s">
        <v>84</v>
      </c>
      <c r="AV261" s="14" t="s">
        <v>84</v>
      </c>
      <c r="AW261" s="14" t="s">
        <v>30</v>
      </c>
      <c r="AX261" s="14" t="s">
        <v>74</v>
      </c>
      <c r="AY261" s="171" t="s">
        <v>133</v>
      </c>
    </row>
    <row r="262" spans="2:51" s="15" customFormat="1" ht="11.25">
      <c r="B262" s="177"/>
      <c r="D262" s="150" t="s">
        <v>230</v>
      </c>
      <c r="E262" s="178" t="s">
        <v>1</v>
      </c>
      <c r="F262" s="179" t="s">
        <v>233</v>
      </c>
      <c r="H262" s="180">
        <v>27.122999999999998</v>
      </c>
      <c r="L262" s="177"/>
      <c r="M262" s="181"/>
      <c r="N262" s="182"/>
      <c r="O262" s="182"/>
      <c r="P262" s="182"/>
      <c r="Q262" s="182"/>
      <c r="R262" s="182"/>
      <c r="S262" s="182"/>
      <c r="T262" s="183"/>
      <c r="AT262" s="178" t="s">
        <v>230</v>
      </c>
      <c r="AU262" s="178" t="s">
        <v>84</v>
      </c>
      <c r="AV262" s="15" t="s">
        <v>138</v>
      </c>
      <c r="AW262" s="15" t="s">
        <v>30</v>
      </c>
      <c r="AX262" s="15" t="s">
        <v>82</v>
      </c>
      <c r="AY262" s="178" t="s">
        <v>133</v>
      </c>
    </row>
    <row r="263" spans="1:65" s="2" customFormat="1" ht="24.2" customHeight="1">
      <c r="A263" s="30"/>
      <c r="B263" s="136"/>
      <c r="C263" s="137" t="s">
        <v>381</v>
      </c>
      <c r="D263" s="137" t="s">
        <v>134</v>
      </c>
      <c r="E263" s="138" t="s">
        <v>382</v>
      </c>
      <c r="F263" s="139" t="s">
        <v>383</v>
      </c>
      <c r="G263" s="140" t="s">
        <v>262</v>
      </c>
      <c r="H263" s="141">
        <v>212.378</v>
      </c>
      <c r="I263" s="242"/>
      <c r="J263" s="142">
        <f>ROUND(I263*H263,2)</f>
        <v>0</v>
      </c>
      <c r="K263" s="143"/>
      <c r="L263" s="31"/>
      <c r="M263" s="144" t="s">
        <v>1</v>
      </c>
      <c r="N263" s="145" t="s">
        <v>39</v>
      </c>
      <c r="O263" s="146">
        <v>0</v>
      </c>
      <c r="P263" s="146">
        <f>O263*H263</f>
        <v>0</v>
      </c>
      <c r="Q263" s="146">
        <v>0</v>
      </c>
      <c r="R263" s="146">
        <f>Q263*H263</f>
        <v>0</v>
      </c>
      <c r="S263" s="146">
        <v>0</v>
      </c>
      <c r="T263" s="147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48" t="s">
        <v>138</v>
      </c>
      <c r="AT263" s="148" t="s">
        <v>134</v>
      </c>
      <c r="AU263" s="148" t="s">
        <v>84</v>
      </c>
      <c r="AY263" s="18" t="s">
        <v>133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18" t="s">
        <v>82</v>
      </c>
      <c r="BK263" s="149">
        <f>ROUND(I263*H263,2)</f>
        <v>0</v>
      </c>
      <c r="BL263" s="18" t="s">
        <v>138</v>
      </c>
      <c r="BM263" s="148" t="s">
        <v>384</v>
      </c>
    </row>
    <row r="264" spans="2:51" s="13" customFormat="1" ht="11.25">
      <c r="B264" s="164"/>
      <c r="D264" s="150" t="s">
        <v>230</v>
      </c>
      <c r="E264" s="165" t="s">
        <v>1</v>
      </c>
      <c r="F264" s="166" t="s">
        <v>373</v>
      </c>
      <c r="H264" s="165" t="s">
        <v>1</v>
      </c>
      <c r="L264" s="164"/>
      <c r="M264" s="167"/>
      <c r="N264" s="168"/>
      <c r="O264" s="168"/>
      <c r="P264" s="168"/>
      <c r="Q264" s="168"/>
      <c r="R264" s="168"/>
      <c r="S264" s="168"/>
      <c r="T264" s="169"/>
      <c r="AT264" s="165" t="s">
        <v>230</v>
      </c>
      <c r="AU264" s="165" t="s">
        <v>84</v>
      </c>
      <c r="AV264" s="13" t="s">
        <v>82</v>
      </c>
      <c r="AW264" s="13" t="s">
        <v>30</v>
      </c>
      <c r="AX264" s="13" t="s">
        <v>74</v>
      </c>
      <c r="AY264" s="165" t="s">
        <v>133</v>
      </c>
    </row>
    <row r="265" spans="2:51" s="13" customFormat="1" ht="11.25">
      <c r="B265" s="164"/>
      <c r="D265" s="150" t="s">
        <v>230</v>
      </c>
      <c r="E265" s="165" t="s">
        <v>1</v>
      </c>
      <c r="F265" s="166" t="s">
        <v>374</v>
      </c>
      <c r="H265" s="165" t="s">
        <v>1</v>
      </c>
      <c r="L265" s="164"/>
      <c r="M265" s="167"/>
      <c r="N265" s="168"/>
      <c r="O265" s="168"/>
      <c r="P265" s="168"/>
      <c r="Q265" s="168"/>
      <c r="R265" s="168"/>
      <c r="S265" s="168"/>
      <c r="T265" s="169"/>
      <c r="AT265" s="165" t="s">
        <v>230</v>
      </c>
      <c r="AU265" s="165" t="s">
        <v>84</v>
      </c>
      <c r="AV265" s="13" t="s">
        <v>82</v>
      </c>
      <c r="AW265" s="13" t="s">
        <v>30</v>
      </c>
      <c r="AX265" s="13" t="s">
        <v>74</v>
      </c>
      <c r="AY265" s="165" t="s">
        <v>133</v>
      </c>
    </row>
    <row r="266" spans="2:51" s="14" customFormat="1" ht="11.25">
      <c r="B266" s="170"/>
      <c r="D266" s="150" t="s">
        <v>230</v>
      </c>
      <c r="E266" s="171" t="s">
        <v>1</v>
      </c>
      <c r="F266" s="172" t="s">
        <v>385</v>
      </c>
      <c r="H266" s="173">
        <v>39.867</v>
      </c>
      <c r="L266" s="170"/>
      <c r="M266" s="174"/>
      <c r="N266" s="175"/>
      <c r="O266" s="175"/>
      <c r="P266" s="175"/>
      <c r="Q266" s="175"/>
      <c r="R266" s="175"/>
      <c r="S266" s="175"/>
      <c r="T266" s="176"/>
      <c r="AT266" s="171" t="s">
        <v>230</v>
      </c>
      <c r="AU266" s="171" t="s">
        <v>84</v>
      </c>
      <c r="AV266" s="14" t="s">
        <v>84</v>
      </c>
      <c r="AW266" s="14" t="s">
        <v>30</v>
      </c>
      <c r="AX266" s="14" t="s">
        <v>74</v>
      </c>
      <c r="AY266" s="171" t="s">
        <v>133</v>
      </c>
    </row>
    <row r="267" spans="2:51" s="14" customFormat="1" ht="11.25">
      <c r="B267" s="170"/>
      <c r="D267" s="150" t="s">
        <v>230</v>
      </c>
      <c r="E267" s="171" t="s">
        <v>1</v>
      </c>
      <c r="F267" s="172" t="s">
        <v>386</v>
      </c>
      <c r="H267" s="173">
        <v>0.4</v>
      </c>
      <c r="L267" s="170"/>
      <c r="M267" s="174"/>
      <c r="N267" s="175"/>
      <c r="O267" s="175"/>
      <c r="P267" s="175"/>
      <c r="Q267" s="175"/>
      <c r="R267" s="175"/>
      <c r="S267" s="175"/>
      <c r="T267" s="176"/>
      <c r="AT267" s="171" t="s">
        <v>230</v>
      </c>
      <c r="AU267" s="171" t="s">
        <v>84</v>
      </c>
      <c r="AV267" s="14" t="s">
        <v>84</v>
      </c>
      <c r="AW267" s="14" t="s">
        <v>30</v>
      </c>
      <c r="AX267" s="14" t="s">
        <v>74</v>
      </c>
      <c r="AY267" s="171" t="s">
        <v>133</v>
      </c>
    </row>
    <row r="268" spans="2:51" s="13" customFormat="1" ht="11.25">
      <c r="B268" s="164"/>
      <c r="D268" s="150" t="s">
        <v>230</v>
      </c>
      <c r="E268" s="165" t="s">
        <v>1</v>
      </c>
      <c r="F268" s="166" t="s">
        <v>376</v>
      </c>
      <c r="H268" s="165" t="s">
        <v>1</v>
      </c>
      <c r="L268" s="164"/>
      <c r="M268" s="167"/>
      <c r="N268" s="168"/>
      <c r="O268" s="168"/>
      <c r="P268" s="168"/>
      <c r="Q268" s="168"/>
      <c r="R268" s="168"/>
      <c r="S268" s="168"/>
      <c r="T268" s="169"/>
      <c r="AT268" s="165" t="s">
        <v>230</v>
      </c>
      <c r="AU268" s="165" t="s">
        <v>84</v>
      </c>
      <c r="AV268" s="13" t="s">
        <v>82</v>
      </c>
      <c r="AW268" s="13" t="s">
        <v>30</v>
      </c>
      <c r="AX268" s="13" t="s">
        <v>74</v>
      </c>
      <c r="AY268" s="165" t="s">
        <v>133</v>
      </c>
    </row>
    <row r="269" spans="2:51" s="14" customFormat="1" ht="11.25">
      <c r="B269" s="170"/>
      <c r="D269" s="150" t="s">
        <v>230</v>
      </c>
      <c r="E269" s="171" t="s">
        <v>1</v>
      </c>
      <c r="F269" s="172" t="s">
        <v>387</v>
      </c>
      <c r="H269" s="173">
        <v>139.535</v>
      </c>
      <c r="L269" s="170"/>
      <c r="M269" s="174"/>
      <c r="N269" s="175"/>
      <c r="O269" s="175"/>
      <c r="P269" s="175"/>
      <c r="Q269" s="175"/>
      <c r="R269" s="175"/>
      <c r="S269" s="175"/>
      <c r="T269" s="176"/>
      <c r="AT269" s="171" t="s">
        <v>230</v>
      </c>
      <c r="AU269" s="171" t="s">
        <v>84</v>
      </c>
      <c r="AV269" s="14" t="s">
        <v>84</v>
      </c>
      <c r="AW269" s="14" t="s">
        <v>30</v>
      </c>
      <c r="AX269" s="14" t="s">
        <v>74</v>
      </c>
      <c r="AY269" s="171" t="s">
        <v>133</v>
      </c>
    </row>
    <row r="270" spans="2:51" s="14" customFormat="1" ht="11.25">
      <c r="B270" s="170"/>
      <c r="D270" s="150" t="s">
        <v>230</v>
      </c>
      <c r="E270" s="171" t="s">
        <v>1</v>
      </c>
      <c r="F270" s="172" t="s">
        <v>388</v>
      </c>
      <c r="H270" s="173">
        <v>0.56</v>
      </c>
      <c r="L270" s="170"/>
      <c r="M270" s="174"/>
      <c r="N270" s="175"/>
      <c r="O270" s="175"/>
      <c r="P270" s="175"/>
      <c r="Q270" s="175"/>
      <c r="R270" s="175"/>
      <c r="S270" s="175"/>
      <c r="T270" s="176"/>
      <c r="AT270" s="171" t="s">
        <v>230</v>
      </c>
      <c r="AU270" s="171" t="s">
        <v>84</v>
      </c>
      <c r="AV270" s="14" t="s">
        <v>84</v>
      </c>
      <c r="AW270" s="14" t="s">
        <v>30</v>
      </c>
      <c r="AX270" s="14" t="s">
        <v>74</v>
      </c>
      <c r="AY270" s="171" t="s">
        <v>133</v>
      </c>
    </row>
    <row r="271" spans="2:51" s="13" customFormat="1" ht="11.25">
      <c r="B271" s="164"/>
      <c r="D271" s="150" t="s">
        <v>230</v>
      </c>
      <c r="E271" s="165" t="s">
        <v>1</v>
      </c>
      <c r="F271" s="166" t="s">
        <v>379</v>
      </c>
      <c r="H271" s="165" t="s">
        <v>1</v>
      </c>
      <c r="L271" s="164"/>
      <c r="M271" s="167"/>
      <c r="N271" s="168"/>
      <c r="O271" s="168"/>
      <c r="P271" s="168"/>
      <c r="Q271" s="168"/>
      <c r="R271" s="168"/>
      <c r="S271" s="168"/>
      <c r="T271" s="169"/>
      <c r="AT271" s="165" t="s">
        <v>230</v>
      </c>
      <c r="AU271" s="165" t="s">
        <v>84</v>
      </c>
      <c r="AV271" s="13" t="s">
        <v>82</v>
      </c>
      <c r="AW271" s="13" t="s">
        <v>30</v>
      </c>
      <c r="AX271" s="13" t="s">
        <v>74</v>
      </c>
      <c r="AY271" s="165" t="s">
        <v>133</v>
      </c>
    </row>
    <row r="272" spans="2:51" s="14" customFormat="1" ht="11.25">
      <c r="B272" s="170"/>
      <c r="D272" s="150" t="s">
        <v>230</v>
      </c>
      <c r="E272" s="171" t="s">
        <v>1</v>
      </c>
      <c r="F272" s="172" t="s">
        <v>389</v>
      </c>
      <c r="H272" s="173">
        <v>32.016</v>
      </c>
      <c r="L272" s="170"/>
      <c r="M272" s="174"/>
      <c r="N272" s="175"/>
      <c r="O272" s="175"/>
      <c r="P272" s="175"/>
      <c r="Q272" s="175"/>
      <c r="R272" s="175"/>
      <c r="S272" s="175"/>
      <c r="T272" s="176"/>
      <c r="AT272" s="171" t="s">
        <v>230</v>
      </c>
      <c r="AU272" s="171" t="s">
        <v>84</v>
      </c>
      <c r="AV272" s="14" t="s">
        <v>84</v>
      </c>
      <c r="AW272" s="14" t="s">
        <v>30</v>
      </c>
      <c r="AX272" s="14" t="s">
        <v>74</v>
      </c>
      <c r="AY272" s="171" t="s">
        <v>133</v>
      </c>
    </row>
    <row r="273" spans="2:51" s="15" customFormat="1" ht="11.25">
      <c r="B273" s="177"/>
      <c r="D273" s="150" t="s">
        <v>230</v>
      </c>
      <c r="E273" s="178" t="s">
        <v>1</v>
      </c>
      <c r="F273" s="179" t="s">
        <v>233</v>
      </c>
      <c r="H273" s="180">
        <v>212.378</v>
      </c>
      <c r="L273" s="177"/>
      <c r="M273" s="181"/>
      <c r="N273" s="182"/>
      <c r="O273" s="182"/>
      <c r="P273" s="182"/>
      <c r="Q273" s="182"/>
      <c r="R273" s="182"/>
      <c r="S273" s="182"/>
      <c r="T273" s="183"/>
      <c r="AT273" s="178" t="s">
        <v>230</v>
      </c>
      <c r="AU273" s="178" t="s">
        <v>84</v>
      </c>
      <c r="AV273" s="15" t="s">
        <v>138</v>
      </c>
      <c r="AW273" s="15" t="s">
        <v>30</v>
      </c>
      <c r="AX273" s="15" t="s">
        <v>82</v>
      </c>
      <c r="AY273" s="178" t="s">
        <v>133</v>
      </c>
    </row>
    <row r="274" spans="1:65" s="2" customFormat="1" ht="24.2" customHeight="1">
      <c r="A274" s="30"/>
      <c r="B274" s="136"/>
      <c r="C274" s="137" t="s">
        <v>281</v>
      </c>
      <c r="D274" s="137" t="s">
        <v>134</v>
      </c>
      <c r="E274" s="138" t="s">
        <v>390</v>
      </c>
      <c r="F274" s="139" t="s">
        <v>391</v>
      </c>
      <c r="G274" s="140" t="s">
        <v>262</v>
      </c>
      <c r="H274" s="141">
        <v>212.378</v>
      </c>
      <c r="I274" s="242"/>
      <c r="J274" s="142">
        <f>ROUND(I274*H274,2)</f>
        <v>0</v>
      </c>
      <c r="K274" s="143"/>
      <c r="L274" s="31"/>
      <c r="M274" s="144" t="s">
        <v>1</v>
      </c>
      <c r="N274" s="145" t="s">
        <v>39</v>
      </c>
      <c r="O274" s="146">
        <v>0</v>
      </c>
      <c r="P274" s="146">
        <f>O274*H274</f>
        <v>0</v>
      </c>
      <c r="Q274" s="146">
        <v>0</v>
      </c>
      <c r="R274" s="146">
        <f>Q274*H274</f>
        <v>0</v>
      </c>
      <c r="S274" s="146">
        <v>0</v>
      </c>
      <c r="T274" s="147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48" t="s">
        <v>138</v>
      </c>
      <c r="AT274" s="148" t="s">
        <v>134</v>
      </c>
      <c r="AU274" s="148" t="s">
        <v>84</v>
      </c>
      <c r="AY274" s="18" t="s">
        <v>133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18" t="s">
        <v>82</v>
      </c>
      <c r="BK274" s="149">
        <f>ROUND(I274*H274,2)</f>
        <v>0</v>
      </c>
      <c r="BL274" s="18" t="s">
        <v>138</v>
      </c>
      <c r="BM274" s="148" t="s">
        <v>392</v>
      </c>
    </row>
    <row r="275" spans="1:65" s="2" customFormat="1" ht="24.2" customHeight="1">
      <c r="A275" s="30"/>
      <c r="B275" s="136"/>
      <c r="C275" s="137" t="s">
        <v>393</v>
      </c>
      <c r="D275" s="137" t="s">
        <v>134</v>
      </c>
      <c r="E275" s="138" t="s">
        <v>394</v>
      </c>
      <c r="F275" s="139" t="s">
        <v>395</v>
      </c>
      <c r="G275" s="140" t="s">
        <v>247</v>
      </c>
      <c r="H275" s="141">
        <v>4.34</v>
      </c>
      <c r="I275" s="242"/>
      <c r="J275" s="142">
        <f>ROUND(I275*H275,2)</f>
        <v>0</v>
      </c>
      <c r="K275" s="143"/>
      <c r="L275" s="31"/>
      <c r="M275" s="144" t="s">
        <v>1</v>
      </c>
      <c r="N275" s="145" t="s">
        <v>39</v>
      </c>
      <c r="O275" s="146">
        <v>0</v>
      </c>
      <c r="P275" s="146">
        <f>O275*H275</f>
        <v>0</v>
      </c>
      <c r="Q275" s="146">
        <v>0</v>
      </c>
      <c r="R275" s="146">
        <f>Q275*H275</f>
        <v>0</v>
      </c>
      <c r="S275" s="146">
        <v>0</v>
      </c>
      <c r="T275" s="147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48" t="s">
        <v>138</v>
      </c>
      <c r="AT275" s="148" t="s">
        <v>134</v>
      </c>
      <c r="AU275" s="148" t="s">
        <v>84</v>
      </c>
      <c r="AY275" s="18" t="s">
        <v>133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8" t="s">
        <v>82</v>
      </c>
      <c r="BK275" s="149">
        <f>ROUND(I275*H275,2)</f>
        <v>0</v>
      </c>
      <c r="BL275" s="18" t="s">
        <v>138</v>
      </c>
      <c r="BM275" s="148" t="s">
        <v>396</v>
      </c>
    </row>
    <row r="276" spans="2:51" s="13" customFormat="1" ht="11.25">
      <c r="B276" s="164"/>
      <c r="D276" s="150" t="s">
        <v>230</v>
      </c>
      <c r="E276" s="165" t="s">
        <v>1</v>
      </c>
      <c r="F276" s="166" t="s">
        <v>373</v>
      </c>
      <c r="H276" s="165" t="s">
        <v>1</v>
      </c>
      <c r="L276" s="164"/>
      <c r="M276" s="167"/>
      <c r="N276" s="168"/>
      <c r="O276" s="168"/>
      <c r="P276" s="168"/>
      <c r="Q276" s="168"/>
      <c r="R276" s="168"/>
      <c r="S276" s="168"/>
      <c r="T276" s="169"/>
      <c r="AT276" s="165" t="s">
        <v>230</v>
      </c>
      <c r="AU276" s="165" t="s">
        <v>84</v>
      </c>
      <c r="AV276" s="13" t="s">
        <v>82</v>
      </c>
      <c r="AW276" s="13" t="s">
        <v>30</v>
      </c>
      <c r="AX276" s="13" t="s">
        <v>74</v>
      </c>
      <c r="AY276" s="165" t="s">
        <v>133</v>
      </c>
    </row>
    <row r="277" spans="2:51" s="14" customFormat="1" ht="11.25">
      <c r="B277" s="170"/>
      <c r="D277" s="150" t="s">
        <v>230</v>
      </c>
      <c r="E277" s="171" t="s">
        <v>1</v>
      </c>
      <c r="F277" s="172" t="s">
        <v>397</v>
      </c>
      <c r="H277" s="173">
        <v>4.34</v>
      </c>
      <c r="L277" s="170"/>
      <c r="M277" s="174"/>
      <c r="N277" s="175"/>
      <c r="O277" s="175"/>
      <c r="P277" s="175"/>
      <c r="Q277" s="175"/>
      <c r="R277" s="175"/>
      <c r="S277" s="175"/>
      <c r="T277" s="176"/>
      <c r="AT277" s="171" t="s">
        <v>230</v>
      </c>
      <c r="AU277" s="171" t="s">
        <v>84</v>
      </c>
      <c r="AV277" s="14" t="s">
        <v>84</v>
      </c>
      <c r="AW277" s="14" t="s">
        <v>30</v>
      </c>
      <c r="AX277" s="14" t="s">
        <v>74</v>
      </c>
      <c r="AY277" s="171" t="s">
        <v>133</v>
      </c>
    </row>
    <row r="278" spans="2:51" s="15" customFormat="1" ht="11.25">
      <c r="B278" s="177"/>
      <c r="D278" s="150" t="s">
        <v>230</v>
      </c>
      <c r="E278" s="178" t="s">
        <v>1</v>
      </c>
      <c r="F278" s="179" t="s">
        <v>233</v>
      </c>
      <c r="H278" s="180">
        <v>4.34</v>
      </c>
      <c r="L278" s="177"/>
      <c r="M278" s="181"/>
      <c r="N278" s="182"/>
      <c r="O278" s="182"/>
      <c r="P278" s="182"/>
      <c r="Q278" s="182"/>
      <c r="R278" s="182"/>
      <c r="S278" s="182"/>
      <c r="T278" s="183"/>
      <c r="AT278" s="178" t="s">
        <v>230</v>
      </c>
      <c r="AU278" s="178" t="s">
        <v>84</v>
      </c>
      <c r="AV278" s="15" t="s">
        <v>138</v>
      </c>
      <c r="AW278" s="15" t="s">
        <v>30</v>
      </c>
      <c r="AX278" s="15" t="s">
        <v>82</v>
      </c>
      <c r="AY278" s="178" t="s">
        <v>133</v>
      </c>
    </row>
    <row r="279" spans="1:65" s="2" customFormat="1" ht="16.5" customHeight="1">
      <c r="A279" s="30"/>
      <c r="B279" s="136"/>
      <c r="C279" s="137" t="s">
        <v>286</v>
      </c>
      <c r="D279" s="137" t="s">
        <v>134</v>
      </c>
      <c r="E279" s="138" t="s">
        <v>398</v>
      </c>
      <c r="F279" s="139" t="s">
        <v>399</v>
      </c>
      <c r="G279" s="140" t="s">
        <v>262</v>
      </c>
      <c r="H279" s="141">
        <v>69.768</v>
      </c>
      <c r="I279" s="242"/>
      <c r="J279" s="142">
        <f>ROUND(I279*H279,2)</f>
        <v>0</v>
      </c>
      <c r="K279" s="143"/>
      <c r="L279" s="31"/>
      <c r="M279" s="144" t="s">
        <v>1</v>
      </c>
      <c r="N279" s="145" t="s">
        <v>39</v>
      </c>
      <c r="O279" s="146">
        <v>0</v>
      </c>
      <c r="P279" s="146">
        <f>O279*H279</f>
        <v>0</v>
      </c>
      <c r="Q279" s="146">
        <v>0</v>
      </c>
      <c r="R279" s="146">
        <f>Q279*H279</f>
        <v>0</v>
      </c>
      <c r="S279" s="146">
        <v>0</v>
      </c>
      <c r="T279" s="147">
        <f>S279*H279</f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48" t="s">
        <v>138</v>
      </c>
      <c r="AT279" s="148" t="s">
        <v>134</v>
      </c>
      <c r="AU279" s="148" t="s">
        <v>84</v>
      </c>
      <c r="AY279" s="18" t="s">
        <v>133</v>
      </c>
      <c r="BE279" s="149">
        <f>IF(N279="základní",J279,0)</f>
        <v>0</v>
      </c>
      <c r="BF279" s="149">
        <f>IF(N279="snížená",J279,0)</f>
        <v>0</v>
      </c>
      <c r="BG279" s="149">
        <f>IF(N279="zákl. přenesená",J279,0)</f>
        <v>0</v>
      </c>
      <c r="BH279" s="149">
        <f>IF(N279="sníž. přenesená",J279,0)</f>
        <v>0</v>
      </c>
      <c r="BI279" s="149">
        <f>IF(N279="nulová",J279,0)</f>
        <v>0</v>
      </c>
      <c r="BJ279" s="18" t="s">
        <v>82</v>
      </c>
      <c r="BK279" s="149">
        <f>ROUND(I279*H279,2)</f>
        <v>0</v>
      </c>
      <c r="BL279" s="18" t="s">
        <v>138</v>
      </c>
      <c r="BM279" s="148" t="s">
        <v>400</v>
      </c>
    </row>
    <row r="280" spans="2:51" s="13" customFormat="1" ht="11.25">
      <c r="B280" s="164"/>
      <c r="D280" s="150" t="s">
        <v>230</v>
      </c>
      <c r="E280" s="165" t="s">
        <v>1</v>
      </c>
      <c r="F280" s="166" t="s">
        <v>401</v>
      </c>
      <c r="H280" s="165" t="s">
        <v>1</v>
      </c>
      <c r="L280" s="164"/>
      <c r="M280" s="167"/>
      <c r="N280" s="168"/>
      <c r="O280" s="168"/>
      <c r="P280" s="168"/>
      <c r="Q280" s="168"/>
      <c r="R280" s="168"/>
      <c r="S280" s="168"/>
      <c r="T280" s="169"/>
      <c r="AT280" s="165" t="s">
        <v>230</v>
      </c>
      <c r="AU280" s="165" t="s">
        <v>84</v>
      </c>
      <c r="AV280" s="13" t="s">
        <v>82</v>
      </c>
      <c r="AW280" s="13" t="s">
        <v>30</v>
      </c>
      <c r="AX280" s="13" t="s">
        <v>74</v>
      </c>
      <c r="AY280" s="165" t="s">
        <v>133</v>
      </c>
    </row>
    <row r="281" spans="2:51" s="14" customFormat="1" ht="11.25">
      <c r="B281" s="170"/>
      <c r="D281" s="150" t="s">
        <v>230</v>
      </c>
      <c r="E281" s="171" t="s">
        <v>1</v>
      </c>
      <c r="F281" s="172" t="s">
        <v>402</v>
      </c>
      <c r="H281" s="173">
        <v>69.768</v>
      </c>
      <c r="L281" s="170"/>
      <c r="M281" s="174"/>
      <c r="N281" s="175"/>
      <c r="O281" s="175"/>
      <c r="P281" s="175"/>
      <c r="Q281" s="175"/>
      <c r="R281" s="175"/>
      <c r="S281" s="175"/>
      <c r="T281" s="176"/>
      <c r="AT281" s="171" t="s">
        <v>230</v>
      </c>
      <c r="AU281" s="171" t="s">
        <v>84</v>
      </c>
      <c r="AV281" s="14" t="s">
        <v>84</v>
      </c>
      <c r="AW281" s="14" t="s">
        <v>30</v>
      </c>
      <c r="AX281" s="14" t="s">
        <v>74</v>
      </c>
      <c r="AY281" s="171" t="s">
        <v>133</v>
      </c>
    </row>
    <row r="282" spans="2:51" s="15" customFormat="1" ht="11.25">
      <c r="B282" s="177"/>
      <c r="D282" s="150" t="s">
        <v>230</v>
      </c>
      <c r="E282" s="178" t="s">
        <v>1</v>
      </c>
      <c r="F282" s="179" t="s">
        <v>233</v>
      </c>
      <c r="H282" s="180">
        <v>69.768</v>
      </c>
      <c r="L282" s="177"/>
      <c r="M282" s="181"/>
      <c r="N282" s="182"/>
      <c r="O282" s="182"/>
      <c r="P282" s="182"/>
      <c r="Q282" s="182"/>
      <c r="R282" s="182"/>
      <c r="S282" s="182"/>
      <c r="T282" s="183"/>
      <c r="AT282" s="178" t="s">
        <v>230</v>
      </c>
      <c r="AU282" s="178" t="s">
        <v>84</v>
      </c>
      <c r="AV282" s="15" t="s">
        <v>138</v>
      </c>
      <c r="AW282" s="15" t="s">
        <v>30</v>
      </c>
      <c r="AX282" s="15" t="s">
        <v>82</v>
      </c>
      <c r="AY282" s="178" t="s">
        <v>133</v>
      </c>
    </row>
    <row r="283" spans="1:65" s="2" customFormat="1" ht="16.5" customHeight="1">
      <c r="A283" s="30"/>
      <c r="B283" s="136"/>
      <c r="C283" s="137" t="s">
        <v>403</v>
      </c>
      <c r="D283" s="137" t="s">
        <v>134</v>
      </c>
      <c r="E283" s="138" t="s">
        <v>404</v>
      </c>
      <c r="F283" s="139" t="s">
        <v>405</v>
      </c>
      <c r="G283" s="140" t="s">
        <v>240</v>
      </c>
      <c r="H283" s="141">
        <v>15.1</v>
      </c>
      <c r="I283" s="242"/>
      <c r="J283" s="142">
        <f>ROUND(I283*H283,2)</f>
        <v>0</v>
      </c>
      <c r="K283" s="143"/>
      <c r="L283" s="31"/>
      <c r="M283" s="144" t="s">
        <v>1</v>
      </c>
      <c r="N283" s="145" t="s">
        <v>39</v>
      </c>
      <c r="O283" s="146">
        <v>0</v>
      </c>
      <c r="P283" s="146">
        <f>O283*H283</f>
        <v>0</v>
      </c>
      <c r="Q283" s="146">
        <v>0</v>
      </c>
      <c r="R283" s="146">
        <f>Q283*H283</f>
        <v>0</v>
      </c>
      <c r="S283" s="146">
        <v>0</v>
      </c>
      <c r="T283" s="147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48" t="s">
        <v>138</v>
      </c>
      <c r="AT283" s="148" t="s">
        <v>134</v>
      </c>
      <c r="AU283" s="148" t="s">
        <v>84</v>
      </c>
      <c r="AY283" s="18" t="s">
        <v>133</v>
      </c>
      <c r="BE283" s="149">
        <f>IF(N283="základní",J283,0)</f>
        <v>0</v>
      </c>
      <c r="BF283" s="149">
        <f>IF(N283="snížená",J283,0)</f>
        <v>0</v>
      </c>
      <c r="BG283" s="149">
        <f>IF(N283="zákl. přenesená",J283,0)</f>
        <v>0</v>
      </c>
      <c r="BH283" s="149">
        <f>IF(N283="sníž. přenesená",J283,0)</f>
        <v>0</v>
      </c>
      <c r="BI283" s="149">
        <f>IF(N283="nulová",J283,0)</f>
        <v>0</v>
      </c>
      <c r="BJ283" s="18" t="s">
        <v>82</v>
      </c>
      <c r="BK283" s="149">
        <f>ROUND(I283*H283,2)</f>
        <v>0</v>
      </c>
      <c r="BL283" s="18" t="s">
        <v>138</v>
      </c>
      <c r="BM283" s="148" t="s">
        <v>406</v>
      </c>
    </row>
    <row r="284" spans="2:51" s="13" customFormat="1" ht="11.25">
      <c r="B284" s="164"/>
      <c r="D284" s="150" t="s">
        <v>230</v>
      </c>
      <c r="E284" s="165" t="s">
        <v>1</v>
      </c>
      <c r="F284" s="166" t="s">
        <v>407</v>
      </c>
      <c r="H284" s="165" t="s">
        <v>1</v>
      </c>
      <c r="L284" s="164"/>
      <c r="M284" s="167"/>
      <c r="N284" s="168"/>
      <c r="O284" s="168"/>
      <c r="P284" s="168"/>
      <c r="Q284" s="168"/>
      <c r="R284" s="168"/>
      <c r="S284" s="168"/>
      <c r="T284" s="169"/>
      <c r="AT284" s="165" t="s">
        <v>230</v>
      </c>
      <c r="AU284" s="165" t="s">
        <v>84</v>
      </c>
      <c r="AV284" s="13" t="s">
        <v>82</v>
      </c>
      <c r="AW284" s="13" t="s">
        <v>30</v>
      </c>
      <c r="AX284" s="13" t="s">
        <v>74</v>
      </c>
      <c r="AY284" s="165" t="s">
        <v>133</v>
      </c>
    </row>
    <row r="285" spans="2:51" s="13" customFormat="1" ht="22.5">
      <c r="B285" s="164"/>
      <c r="D285" s="150" t="s">
        <v>230</v>
      </c>
      <c r="E285" s="165" t="s">
        <v>1</v>
      </c>
      <c r="F285" s="166" t="s">
        <v>408</v>
      </c>
      <c r="H285" s="165" t="s">
        <v>1</v>
      </c>
      <c r="L285" s="164"/>
      <c r="M285" s="167"/>
      <c r="N285" s="168"/>
      <c r="O285" s="168"/>
      <c r="P285" s="168"/>
      <c r="Q285" s="168"/>
      <c r="R285" s="168"/>
      <c r="S285" s="168"/>
      <c r="T285" s="169"/>
      <c r="V285" s="248"/>
      <c r="AT285" s="165" t="s">
        <v>230</v>
      </c>
      <c r="AU285" s="165" t="s">
        <v>84</v>
      </c>
      <c r="AV285" s="13" t="s">
        <v>82</v>
      </c>
      <c r="AW285" s="13" t="s">
        <v>30</v>
      </c>
      <c r="AX285" s="13" t="s">
        <v>74</v>
      </c>
      <c r="AY285" s="165" t="s">
        <v>133</v>
      </c>
    </row>
    <row r="286" spans="2:51" s="14" customFormat="1" ht="11.25">
      <c r="B286" s="170"/>
      <c r="D286" s="150" t="s">
        <v>230</v>
      </c>
      <c r="E286" s="171" t="s">
        <v>1</v>
      </c>
      <c r="F286" s="172" t="s">
        <v>409</v>
      </c>
      <c r="H286" s="173">
        <v>12.6</v>
      </c>
      <c r="L286" s="170"/>
      <c r="M286" s="174"/>
      <c r="N286" s="175"/>
      <c r="O286" s="175"/>
      <c r="P286" s="175"/>
      <c r="Q286" s="175"/>
      <c r="R286" s="175"/>
      <c r="S286" s="175"/>
      <c r="T286" s="176"/>
      <c r="AT286" s="171" t="s">
        <v>230</v>
      </c>
      <c r="AU286" s="171" t="s">
        <v>84</v>
      </c>
      <c r="AV286" s="14" t="s">
        <v>84</v>
      </c>
      <c r="AW286" s="14" t="s">
        <v>30</v>
      </c>
      <c r="AX286" s="14" t="s">
        <v>74</v>
      </c>
      <c r="AY286" s="171" t="s">
        <v>133</v>
      </c>
    </row>
    <row r="287" spans="2:51" s="14" customFormat="1" ht="11.25">
      <c r="B287" s="170"/>
      <c r="D287" s="150" t="s">
        <v>230</v>
      </c>
      <c r="E287" s="171" t="s">
        <v>1</v>
      </c>
      <c r="F287" s="172" t="s">
        <v>410</v>
      </c>
      <c r="H287" s="173">
        <v>2.5</v>
      </c>
      <c r="L287" s="170"/>
      <c r="M287" s="174"/>
      <c r="N287" s="175"/>
      <c r="O287" s="175"/>
      <c r="P287" s="175"/>
      <c r="Q287" s="175"/>
      <c r="R287" s="175"/>
      <c r="S287" s="175"/>
      <c r="T287" s="176"/>
      <c r="AT287" s="171" t="s">
        <v>230</v>
      </c>
      <c r="AU287" s="171" t="s">
        <v>84</v>
      </c>
      <c r="AV287" s="14" t="s">
        <v>84</v>
      </c>
      <c r="AW287" s="14" t="s">
        <v>30</v>
      </c>
      <c r="AX287" s="14" t="s">
        <v>74</v>
      </c>
      <c r="AY287" s="171" t="s">
        <v>133</v>
      </c>
    </row>
    <row r="288" spans="2:51" s="15" customFormat="1" ht="11.25">
      <c r="B288" s="177"/>
      <c r="D288" s="150" t="s">
        <v>230</v>
      </c>
      <c r="E288" s="178" t="s">
        <v>1</v>
      </c>
      <c r="F288" s="179" t="s">
        <v>233</v>
      </c>
      <c r="H288" s="180">
        <v>15.1</v>
      </c>
      <c r="L288" s="177"/>
      <c r="M288" s="181"/>
      <c r="N288" s="182"/>
      <c r="O288" s="182"/>
      <c r="P288" s="182"/>
      <c r="Q288" s="182"/>
      <c r="R288" s="182"/>
      <c r="S288" s="182"/>
      <c r="T288" s="183"/>
      <c r="AT288" s="178" t="s">
        <v>230</v>
      </c>
      <c r="AU288" s="178" t="s">
        <v>84</v>
      </c>
      <c r="AV288" s="15" t="s">
        <v>138</v>
      </c>
      <c r="AW288" s="15" t="s">
        <v>30</v>
      </c>
      <c r="AX288" s="15" t="s">
        <v>82</v>
      </c>
      <c r="AY288" s="178" t="s">
        <v>133</v>
      </c>
    </row>
    <row r="289" spans="1:65" s="2" customFormat="1" ht="16.5" customHeight="1">
      <c r="A289" s="30"/>
      <c r="B289" s="136"/>
      <c r="C289" s="137" t="s">
        <v>290</v>
      </c>
      <c r="D289" s="137" t="s">
        <v>134</v>
      </c>
      <c r="E289" s="138" t="s">
        <v>411</v>
      </c>
      <c r="F289" s="139" t="s">
        <v>412</v>
      </c>
      <c r="G289" s="140" t="s">
        <v>229</v>
      </c>
      <c r="H289" s="141">
        <v>27.636</v>
      </c>
      <c r="I289" s="242"/>
      <c r="J289" s="142">
        <f>ROUND(I289*H289,2)</f>
        <v>0</v>
      </c>
      <c r="K289" s="143"/>
      <c r="L289" s="31"/>
      <c r="M289" s="144" t="s">
        <v>1</v>
      </c>
      <c r="N289" s="145" t="s">
        <v>39</v>
      </c>
      <c r="O289" s="146">
        <v>0</v>
      </c>
      <c r="P289" s="146">
        <f>O289*H289</f>
        <v>0</v>
      </c>
      <c r="Q289" s="146">
        <v>0</v>
      </c>
      <c r="R289" s="146">
        <f>Q289*H289</f>
        <v>0</v>
      </c>
      <c r="S289" s="146">
        <v>0</v>
      </c>
      <c r="T289" s="147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48" t="s">
        <v>138</v>
      </c>
      <c r="AT289" s="148" t="s">
        <v>134</v>
      </c>
      <c r="AU289" s="148" t="s">
        <v>84</v>
      </c>
      <c r="AY289" s="18" t="s">
        <v>133</v>
      </c>
      <c r="BE289" s="149">
        <f>IF(N289="základní",J289,0)</f>
        <v>0</v>
      </c>
      <c r="BF289" s="149">
        <f>IF(N289="snížená",J289,0)</f>
        <v>0</v>
      </c>
      <c r="BG289" s="149">
        <f>IF(N289="zákl. přenesená",J289,0)</f>
        <v>0</v>
      </c>
      <c r="BH289" s="149">
        <f>IF(N289="sníž. přenesená",J289,0)</f>
        <v>0</v>
      </c>
      <c r="BI289" s="149">
        <f>IF(N289="nulová",J289,0)</f>
        <v>0</v>
      </c>
      <c r="BJ289" s="18" t="s">
        <v>82</v>
      </c>
      <c r="BK289" s="149">
        <f>ROUND(I289*H289,2)</f>
        <v>0</v>
      </c>
      <c r="BL289" s="18" t="s">
        <v>138</v>
      </c>
      <c r="BM289" s="148" t="s">
        <v>413</v>
      </c>
    </row>
    <row r="290" spans="2:51" s="13" customFormat="1" ht="11.25">
      <c r="B290" s="164"/>
      <c r="D290" s="150" t="s">
        <v>230</v>
      </c>
      <c r="E290" s="165" t="s">
        <v>1</v>
      </c>
      <c r="F290" s="166" t="s">
        <v>414</v>
      </c>
      <c r="H290" s="165" t="s">
        <v>1</v>
      </c>
      <c r="L290" s="164"/>
      <c r="M290" s="167"/>
      <c r="N290" s="168"/>
      <c r="O290" s="168"/>
      <c r="P290" s="168"/>
      <c r="Q290" s="168"/>
      <c r="R290" s="168"/>
      <c r="S290" s="168"/>
      <c r="T290" s="169"/>
      <c r="AT290" s="165" t="s">
        <v>230</v>
      </c>
      <c r="AU290" s="165" t="s">
        <v>84</v>
      </c>
      <c r="AV290" s="13" t="s">
        <v>82</v>
      </c>
      <c r="AW290" s="13" t="s">
        <v>30</v>
      </c>
      <c r="AX290" s="13" t="s">
        <v>74</v>
      </c>
      <c r="AY290" s="165" t="s">
        <v>133</v>
      </c>
    </row>
    <row r="291" spans="2:51" s="14" customFormat="1" ht="11.25">
      <c r="B291" s="170"/>
      <c r="D291" s="150" t="s">
        <v>230</v>
      </c>
      <c r="E291" s="171" t="s">
        <v>1</v>
      </c>
      <c r="F291" s="172" t="s">
        <v>415</v>
      </c>
      <c r="H291" s="173">
        <v>24.08</v>
      </c>
      <c r="L291" s="170"/>
      <c r="M291" s="174"/>
      <c r="N291" s="175"/>
      <c r="O291" s="175"/>
      <c r="P291" s="175"/>
      <c r="Q291" s="175"/>
      <c r="R291" s="175"/>
      <c r="S291" s="175"/>
      <c r="T291" s="176"/>
      <c r="AT291" s="171" t="s">
        <v>230</v>
      </c>
      <c r="AU291" s="171" t="s">
        <v>84</v>
      </c>
      <c r="AV291" s="14" t="s">
        <v>84</v>
      </c>
      <c r="AW291" s="14" t="s">
        <v>30</v>
      </c>
      <c r="AX291" s="14" t="s">
        <v>74</v>
      </c>
      <c r="AY291" s="171" t="s">
        <v>133</v>
      </c>
    </row>
    <row r="292" spans="2:51" s="13" customFormat="1" ht="11.25">
      <c r="B292" s="164"/>
      <c r="D292" s="150" t="s">
        <v>230</v>
      </c>
      <c r="E292" s="165" t="s">
        <v>1</v>
      </c>
      <c r="F292" s="166" t="s">
        <v>416</v>
      </c>
      <c r="H292" s="165" t="s">
        <v>1</v>
      </c>
      <c r="L292" s="164"/>
      <c r="M292" s="167"/>
      <c r="N292" s="168"/>
      <c r="O292" s="168"/>
      <c r="P292" s="168"/>
      <c r="Q292" s="168"/>
      <c r="R292" s="168"/>
      <c r="S292" s="168"/>
      <c r="T292" s="169"/>
      <c r="AT292" s="165" t="s">
        <v>230</v>
      </c>
      <c r="AU292" s="165" t="s">
        <v>84</v>
      </c>
      <c r="AV292" s="13" t="s">
        <v>82</v>
      </c>
      <c r="AW292" s="13" t="s">
        <v>30</v>
      </c>
      <c r="AX292" s="13" t="s">
        <v>74</v>
      </c>
      <c r="AY292" s="165" t="s">
        <v>133</v>
      </c>
    </row>
    <row r="293" spans="2:51" s="14" customFormat="1" ht="11.25">
      <c r="B293" s="170"/>
      <c r="D293" s="150" t="s">
        <v>230</v>
      </c>
      <c r="E293" s="171" t="s">
        <v>1</v>
      </c>
      <c r="F293" s="172" t="s">
        <v>417</v>
      </c>
      <c r="H293" s="173">
        <v>3.556</v>
      </c>
      <c r="L293" s="170"/>
      <c r="M293" s="174"/>
      <c r="N293" s="175"/>
      <c r="O293" s="175"/>
      <c r="P293" s="175"/>
      <c r="Q293" s="175"/>
      <c r="R293" s="175"/>
      <c r="S293" s="175"/>
      <c r="T293" s="176"/>
      <c r="AT293" s="171" t="s">
        <v>230</v>
      </c>
      <c r="AU293" s="171" t="s">
        <v>84</v>
      </c>
      <c r="AV293" s="14" t="s">
        <v>84</v>
      </c>
      <c r="AW293" s="14" t="s">
        <v>30</v>
      </c>
      <c r="AX293" s="14" t="s">
        <v>74</v>
      </c>
      <c r="AY293" s="171" t="s">
        <v>133</v>
      </c>
    </row>
    <row r="294" spans="2:51" s="15" customFormat="1" ht="11.25">
      <c r="B294" s="177"/>
      <c r="D294" s="150" t="s">
        <v>230</v>
      </c>
      <c r="E294" s="178" t="s">
        <v>1</v>
      </c>
      <c r="F294" s="179" t="s">
        <v>233</v>
      </c>
      <c r="H294" s="180">
        <v>27.636</v>
      </c>
      <c r="L294" s="177"/>
      <c r="M294" s="181"/>
      <c r="N294" s="182"/>
      <c r="O294" s="182"/>
      <c r="P294" s="182"/>
      <c r="Q294" s="182"/>
      <c r="R294" s="182"/>
      <c r="S294" s="182"/>
      <c r="T294" s="183"/>
      <c r="AT294" s="178" t="s">
        <v>230</v>
      </c>
      <c r="AU294" s="178" t="s">
        <v>84</v>
      </c>
      <c r="AV294" s="15" t="s">
        <v>138</v>
      </c>
      <c r="AW294" s="15" t="s">
        <v>30</v>
      </c>
      <c r="AX294" s="15" t="s">
        <v>82</v>
      </c>
      <c r="AY294" s="178" t="s">
        <v>133</v>
      </c>
    </row>
    <row r="295" spans="1:65" s="2" customFormat="1" ht="16.5" customHeight="1">
      <c r="A295" s="30"/>
      <c r="B295" s="136"/>
      <c r="C295" s="137" t="s">
        <v>418</v>
      </c>
      <c r="D295" s="137" t="s">
        <v>134</v>
      </c>
      <c r="E295" s="138" t="s">
        <v>419</v>
      </c>
      <c r="F295" s="139" t="s">
        <v>420</v>
      </c>
      <c r="G295" s="140" t="s">
        <v>262</v>
      </c>
      <c r="H295" s="141">
        <v>276.5</v>
      </c>
      <c r="I295" s="242"/>
      <c r="J295" s="142">
        <f>ROUND(I295*H295,2)</f>
        <v>0</v>
      </c>
      <c r="K295" s="143"/>
      <c r="L295" s="31"/>
      <c r="M295" s="144" t="s">
        <v>1</v>
      </c>
      <c r="N295" s="145" t="s">
        <v>39</v>
      </c>
      <c r="O295" s="146">
        <v>0</v>
      </c>
      <c r="P295" s="146">
        <f>O295*H295</f>
        <v>0</v>
      </c>
      <c r="Q295" s="146">
        <v>0</v>
      </c>
      <c r="R295" s="146">
        <f>Q295*H295</f>
        <v>0</v>
      </c>
      <c r="S295" s="146">
        <v>0</v>
      </c>
      <c r="T295" s="147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48" t="s">
        <v>138</v>
      </c>
      <c r="AT295" s="148" t="s">
        <v>134</v>
      </c>
      <c r="AU295" s="148" t="s">
        <v>84</v>
      </c>
      <c r="AY295" s="18" t="s">
        <v>133</v>
      </c>
      <c r="BE295" s="149">
        <f>IF(N295="základní",J295,0)</f>
        <v>0</v>
      </c>
      <c r="BF295" s="149">
        <f>IF(N295="snížená",J295,0)</f>
        <v>0</v>
      </c>
      <c r="BG295" s="149">
        <f>IF(N295="zákl. přenesená",J295,0)</f>
        <v>0</v>
      </c>
      <c r="BH295" s="149">
        <f>IF(N295="sníž. přenesená",J295,0)</f>
        <v>0</v>
      </c>
      <c r="BI295" s="149">
        <f>IF(N295="nulová",J295,0)</f>
        <v>0</v>
      </c>
      <c r="BJ295" s="18" t="s">
        <v>82</v>
      </c>
      <c r="BK295" s="149">
        <f>ROUND(I295*H295,2)</f>
        <v>0</v>
      </c>
      <c r="BL295" s="18" t="s">
        <v>138</v>
      </c>
      <c r="BM295" s="148" t="s">
        <v>421</v>
      </c>
    </row>
    <row r="296" spans="2:51" s="14" customFormat="1" ht="11.25">
      <c r="B296" s="170"/>
      <c r="D296" s="150" t="s">
        <v>230</v>
      </c>
      <c r="E296" s="171" t="s">
        <v>1</v>
      </c>
      <c r="F296" s="172" t="s">
        <v>422</v>
      </c>
      <c r="H296" s="173">
        <v>276.5</v>
      </c>
      <c r="L296" s="170"/>
      <c r="M296" s="174"/>
      <c r="N296" s="175"/>
      <c r="O296" s="175"/>
      <c r="P296" s="175"/>
      <c r="Q296" s="175"/>
      <c r="R296" s="175"/>
      <c r="S296" s="175"/>
      <c r="T296" s="176"/>
      <c r="AT296" s="171" t="s">
        <v>230</v>
      </c>
      <c r="AU296" s="171" t="s">
        <v>84</v>
      </c>
      <c r="AV296" s="14" t="s">
        <v>84</v>
      </c>
      <c r="AW296" s="14" t="s">
        <v>30</v>
      </c>
      <c r="AX296" s="14" t="s">
        <v>74</v>
      </c>
      <c r="AY296" s="171" t="s">
        <v>133</v>
      </c>
    </row>
    <row r="297" spans="2:51" s="15" customFormat="1" ht="11.25">
      <c r="B297" s="177"/>
      <c r="D297" s="150" t="s">
        <v>230</v>
      </c>
      <c r="E297" s="178" t="s">
        <v>1</v>
      </c>
      <c r="F297" s="179" t="s">
        <v>233</v>
      </c>
      <c r="H297" s="180">
        <v>276.5</v>
      </c>
      <c r="L297" s="177"/>
      <c r="M297" s="181"/>
      <c r="N297" s="182"/>
      <c r="O297" s="182"/>
      <c r="P297" s="182"/>
      <c r="Q297" s="182"/>
      <c r="R297" s="182"/>
      <c r="S297" s="182"/>
      <c r="T297" s="183"/>
      <c r="AT297" s="178" t="s">
        <v>230</v>
      </c>
      <c r="AU297" s="178" t="s">
        <v>84</v>
      </c>
      <c r="AV297" s="15" t="s">
        <v>138</v>
      </c>
      <c r="AW297" s="15" t="s">
        <v>30</v>
      </c>
      <c r="AX297" s="15" t="s">
        <v>82</v>
      </c>
      <c r="AY297" s="178" t="s">
        <v>133</v>
      </c>
    </row>
    <row r="298" spans="1:65" s="2" customFormat="1" ht="16.5" customHeight="1">
      <c r="A298" s="30"/>
      <c r="B298" s="136"/>
      <c r="C298" s="137" t="s">
        <v>305</v>
      </c>
      <c r="D298" s="137" t="s">
        <v>134</v>
      </c>
      <c r="E298" s="138" t="s">
        <v>423</v>
      </c>
      <c r="F298" s="139" t="s">
        <v>424</v>
      </c>
      <c r="G298" s="140" t="s">
        <v>262</v>
      </c>
      <c r="H298" s="141">
        <v>276.5</v>
      </c>
      <c r="I298" s="242"/>
      <c r="J298" s="142">
        <f>ROUND(I298*H298,2)</f>
        <v>0</v>
      </c>
      <c r="K298" s="143"/>
      <c r="L298" s="31"/>
      <c r="M298" s="144" t="s">
        <v>1</v>
      </c>
      <c r="N298" s="145" t="s">
        <v>39</v>
      </c>
      <c r="O298" s="146">
        <v>0</v>
      </c>
      <c r="P298" s="146">
        <f>O298*H298</f>
        <v>0</v>
      </c>
      <c r="Q298" s="146">
        <v>0</v>
      </c>
      <c r="R298" s="146">
        <f>Q298*H298</f>
        <v>0</v>
      </c>
      <c r="S298" s="146">
        <v>0</v>
      </c>
      <c r="T298" s="147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48" t="s">
        <v>138</v>
      </c>
      <c r="AT298" s="148" t="s">
        <v>134</v>
      </c>
      <c r="AU298" s="148" t="s">
        <v>84</v>
      </c>
      <c r="AY298" s="18" t="s">
        <v>133</v>
      </c>
      <c r="BE298" s="149">
        <f>IF(N298="základní",J298,0)</f>
        <v>0</v>
      </c>
      <c r="BF298" s="149">
        <f>IF(N298="snížená",J298,0)</f>
        <v>0</v>
      </c>
      <c r="BG298" s="149">
        <f>IF(N298="zákl. přenesená",J298,0)</f>
        <v>0</v>
      </c>
      <c r="BH298" s="149">
        <f>IF(N298="sníž. přenesená",J298,0)</f>
        <v>0</v>
      </c>
      <c r="BI298" s="149">
        <f>IF(N298="nulová",J298,0)</f>
        <v>0</v>
      </c>
      <c r="BJ298" s="18" t="s">
        <v>82</v>
      </c>
      <c r="BK298" s="149">
        <f>ROUND(I298*H298,2)</f>
        <v>0</v>
      </c>
      <c r="BL298" s="18" t="s">
        <v>138</v>
      </c>
      <c r="BM298" s="148" t="s">
        <v>425</v>
      </c>
    </row>
    <row r="299" spans="1:65" s="2" customFormat="1" ht="16.5" customHeight="1">
      <c r="A299" s="30"/>
      <c r="B299" s="136"/>
      <c r="C299" s="137" t="s">
        <v>426</v>
      </c>
      <c r="D299" s="137" t="s">
        <v>134</v>
      </c>
      <c r="E299" s="138" t="s">
        <v>427</v>
      </c>
      <c r="F299" s="139" t="s">
        <v>428</v>
      </c>
      <c r="G299" s="140" t="s">
        <v>247</v>
      </c>
      <c r="H299" s="141">
        <v>3.371</v>
      </c>
      <c r="I299" s="242"/>
      <c r="J299" s="142">
        <f>ROUND(I299*H299,2)</f>
        <v>0</v>
      </c>
      <c r="K299" s="143"/>
      <c r="L299" s="31"/>
      <c r="M299" s="144" t="s">
        <v>1</v>
      </c>
      <c r="N299" s="145" t="s">
        <v>39</v>
      </c>
      <c r="O299" s="146">
        <v>0</v>
      </c>
      <c r="P299" s="146">
        <f>O299*H299</f>
        <v>0</v>
      </c>
      <c r="Q299" s="146">
        <v>0</v>
      </c>
      <c r="R299" s="146">
        <f>Q299*H299</f>
        <v>0</v>
      </c>
      <c r="S299" s="146">
        <v>0</v>
      </c>
      <c r="T299" s="147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48" t="s">
        <v>138</v>
      </c>
      <c r="AT299" s="148" t="s">
        <v>134</v>
      </c>
      <c r="AU299" s="148" t="s">
        <v>84</v>
      </c>
      <c r="AY299" s="18" t="s">
        <v>133</v>
      </c>
      <c r="BE299" s="149">
        <f>IF(N299="základní",J299,0)</f>
        <v>0</v>
      </c>
      <c r="BF299" s="149">
        <f>IF(N299="snížená",J299,0)</f>
        <v>0</v>
      </c>
      <c r="BG299" s="149">
        <f>IF(N299="zákl. přenesená",J299,0)</f>
        <v>0</v>
      </c>
      <c r="BH299" s="149">
        <f>IF(N299="sníž. přenesená",J299,0)</f>
        <v>0</v>
      </c>
      <c r="BI299" s="149">
        <f>IF(N299="nulová",J299,0)</f>
        <v>0</v>
      </c>
      <c r="BJ299" s="18" t="s">
        <v>82</v>
      </c>
      <c r="BK299" s="149">
        <f>ROUND(I299*H299,2)</f>
        <v>0</v>
      </c>
      <c r="BL299" s="18" t="s">
        <v>138</v>
      </c>
      <c r="BM299" s="148" t="s">
        <v>429</v>
      </c>
    </row>
    <row r="300" spans="2:51" s="14" customFormat="1" ht="11.25">
      <c r="B300" s="170"/>
      <c r="D300" s="150" t="s">
        <v>230</v>
      </c>
      <c r="E300" s="171" t="s">
        <v>1</v>
      </c>
      <c r="F300" s="172" t="s">
        <v>430</v>
      </c>
      <c r="H300" s="173">
        <v>3.371</v>
      </c>
      <c r="L300" s="170"/>
      <c r="M300" s="174"/>
      <c r="N300" s="175"/>
      <c r="O300" s="175"/>
      <c r="P300" s="175"/>
      <c r="Q300" s="175"/>
      <c r="R300" s="175"/>
      <c r="S300" s="175"/>
      <c r="T300" s="176"/>
      <c r="AT300" s="171" t="s">
        <v>230</v>
      </c>
      <c r="AU300" s="171" t="s">
        <v>84</v>
      </c>
      <c r="AV300" s="14" t="s">
        <v>84</v>
      </c>
      <c r="AW300" s="14" t="s">
        <v>30</v>
      </c>
      <c r="AX300" s="14" t="s">
        <v>74</v>
      </c>
      <c r="AY300" s="171" t="s">
        <v>133</v>
      </c>
    </row>
    <row r="301" spans="2:51" s="15" customFormat="1" ht="11.25">
      <c r="B301" s="177"/>
      <c r="D301" s="150" t="s">
        <v>230</v>
      </c>
      <c r="E301" s="178" t="s">
        <v>1</v>
      </c>
      <c r="F301" s="179" t="s">
        <v>233</v>
      </c>
      <c r="H301" s="180">
        <v>3.371</v>
      </c>
      <c r="L301" s="177"/>
      <c r="M301" s="181"/>
      <c r="N301" s="182"/>
      <c r="O301" s="182"/>
      <c r="P301" s="182"/>
      <c r="Q301" s="182"/>
      <c r="R301" s="182"/>
      <c r="S301" s="182"/>
      <c r="T301" s="183"/>
      <c r="AT301" s="178" t="s">
        <v>230</v>
      </c>
      <c r="AU301" s="178" t="s">
        <v>84</v>
      </c>
      <c r="AV301" s="15" t="s">
        <v>138</v>
      </c>
      <c r="AW301" s="15" t="s">
        <v>30</v>
      </c>
      <c r="AX301" s="15" t="s">
        <v>82</v>
      </c>
      <c r="AY301" s="178" t="s">
        <v>133</v>
      </c>
    </row>
    <row r="302" spans="2:63" s="11" customFormat="1" ht="22.9" customHeight="1">
      <c r="B302" s="126"/>
      <c r="D302" s="127" t="s">
        <v>73</v>
      </c>
      <c r="E302" s="162" t="s">
        <v>138</v>
      </c>
      <c r="F302" s="162" t="s">
        <v>431</v>
      </c>
      <c r="J302" s="163">
        <f>BK302</f>
        <v>0</v>
      </c>
      <c r="L302" s="126"/>
      <c r="M302" s="130"/>
      <c r="N302" s="131"/>
      <c r="O302" s="131"/>
      <c r="P302" s="132">
        <f>SUM(P303:P340)</f>
        <v>0</v>
      </c>
      <c r="Q302" s="131"/>
      <c r="R302" s="132">
        <f>SUM(R303:R340)</f>
        <v>0</v>
      </c>
      <c r="S302" s="131"/>
      <c r="T302" s="133">
        <f>SUM(T303:T340)</f>
        <v>0</v>
      </c>
      <c r="AR302" s="127" t="s">
        <v>82</v>
      </c>
      <c r="AT302" s="134" t="s">
        <v>73</v>
      </c>
      <c r="AU302" s="134" t="s">
        <v>82</v>
      </c>
      <c r="AY302" s="127" t="s">
        <v>133</v>
      </c>
      <c r="BK302" s="135">
        <f>SUM(BK303:BK340)</f>
        <v>0</v>
      </c>
    </row>
    <row r="303" spans="1:65" s="2" customFormat="1" ht="16.5" customHeight="1">
      <c r="A303" s="30"/>
      <c r="B303" s="136"/>
      <c r="C303" s="137" t="s">
        <v>310</v>
      </c>
      <c r="D303" s="137" t="s">
        <v>134</v>
      </c>
      <c r="E303" s="138" t="s">
        <v>432</v>
      </c>
      <c r="F303" s="139" t="s">
        <v>433</v>
      </c>
      <c r="G303" s="140" t="s">
        <v>229</v>
      </c>
      <c r="H303" s="141">
        <v>19.742</v>
      </c>
      <c r="I303" s="242"/>
      <c r="J303" s="142">
        <f>ROUND(I303*H303,2)</f>
        <v>0</v>
      </c>
      <c r="K303" s="143"/>
      <c r="L303" s="31"/>
      <c r="M303" s="144" t="s">
        <v>1</v>
      </c>
      <c r="N303" s="145" t="s">
        <v>39</v>
      </c>
      <c r="O303" s="146">
        <v>0</v>
      </c>
      <c r="P303" s="146">
        <f>O303*H303</f>
        <v>0</v>
      </c>
      <c r="Q303" s="146">
        <v>0</v>
      </c>
      <c r="R303" s="146">
        <f>Q303*H303</f>
        <v>0</v>
      </c>
      <c r="S303" s="146">
        <v>0</v>
      </c>
      <c r="T303" s="147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48" t="s">
        <v>138</v>
      </c>
      <c r="AT303" s="148" t="s">
        <v>134</v>
      </c>
      <c r="AU303" s="148" t="s">
        <v>84</v>
      </c>
      <c r="AY303" s="18" t="s">
        <v>133</v>
      </c>
      <c r="BE303" s="149">
        <f>IF(N303="základní",J303,0)</f>
        <v>0</v>
      </c>
      <c r="BF303" s="149">
        <f>IF(N303="snížená",J303,0)</f>
        <v>0</v>
      </c>
      <c r="BG303" s="149">
        <f>IF(N303="zákl. přenesená",J303,0)</f>
        <v>0</v>
      </c>
      <c r="BH303" s="149">
        <f>IF(N303="sníž. přenesená",J303,0)</f>
        <v>0</v>
      </c>
      <c r="BI303" s="149">
        <f>IF(N303="nulová",J303,0)</f>
        <v>0</v>
      </c>
      <c r="BJ303" s="18" t="s">
        <v>82</v>
      </c>
      <c r="BK303" s="149">
        <f>ROUND(I303*H303,2)</f>
        <v>0</v>
      </c>
      <c r="BL303" s="18" t="s">
        <v>138</v>
      </c>
      <c r="BM303" s="148" t="s">
        <v>434</v>
      </c>
    </row>
    <row r="304" spans="2:51" s="13" customFormat="1" ht="11.25">
      <c r="B304" s="164"/>
      <c r="D304" s="150" t="s">
        <v>230</v>
      </c>
      <c r="E304" s="165" t="s">
        <v>1</v>
      </c>
      <c r="F304" s="166" t="s">
        <v>435</v>
      </c>
      <c r="H304" s="165" t="s">
        <v>1</v>
      </c>
      <c r="L304" s="164"/>
      <c r="M304" s="167"/>
      <c r="N304" s="168"/>
      <c r="O304" s="168"/>
      <c r="P304" s="168"/>
      <c r="Q304" s="168"/>
      <c r="R304" s="168"/>
      <c r="S304" s="168"/>
      <c r="T304" s="169"/>
      <c r="AT304" s="165" t="s">
        <v>230</v>
      </c>
      <c r="AU304" s="165" t="s">
        <v>84</v>
      </c>
      <c r="AV304" s="13" t="s">
        <v>82</v>
      </c>
      <c r="AW304" s="13" t="s">
        <v>30</v>
      </c>
      <c r="AX304" s="13" t="s">
        <v>74</v>
      </c>
      <c r="AY304" s="165" t="s">
        <v>133</v>
      </c>
    </row>
    <row r="305" spans="2:51" s="14" customFormat="1" ht="11.25">
      <c r="B305" s="170"/>
      <c r="D305" s="150" t="s">
        <v>230</v>
      </c>
      <c r="E305" s="171" t="s">
        <v>1</v>
      </c>
      <c r="F305" s="172" t="s">
        <v>436</v>
      </c>
      <c r="H305" s="173">
        <v>19.742</v>
      </c>
      <c r="L305" s="170"/>
      <c r="M305" s="174"/>
      <c r="N305" s="175"/>
      <c r="O305" s="175"/>
      <c r="P305" s="175"/>
      <c r="Q305" s="175"/>
      <c r="R305" s="175"/>
      <c r="S305" s="175"/>
      <c r="T305" s="176"/>
      <c r="AT305" s="171" t="s">
        <v>230</v>
      </c>
      <c r="AU305" s="171" t="s">
        <v>84</v>
      </c>
      <c r="AV305" s="14" t="s">
        <v>84</v>
      </c>
      <c r="AW305" s="14" t="s">
        <v>30</v>
      </c>
      <c r="AX305" s="14" t="s">
        <v>74</v>
      </c>
      <c r="AY305" s="171" t="s">
        <v>133</v>
      </c>
    </row>
    <row r="306" spans="2:51" s="15" customFormat="1" ht="11.25">
      <c r="B306" s="177"/>
      <c r="D306" s="150" t="s">
        <v>230</v>
      </c>
      <c r="E306" s="178" t="s">
        <v>1</v>
      </c>
      <c r="F306" s="179" t="s">
        <v>233</v>
      </c>
      <c r="H306" s="180">
        <v>19.742</v>
      </c>
      <c r="L306" s="177"/>
      <c r="M306" s="181"/>
      <c r="N306" s="182"/>
      <c r="O306" s="182"/>
      <c r="P306" s="182"/>
      <c r="Q306" s="182"/>
      <c r="R306" s="182"/>
      <c r="S306" s="182"/>
      <c r="T306" s="183"/>
      <c r="AT306" s="178" t="s">
        <v>230</v>
      </c>
      <c r="AU306" s="178" t="s">
        <v>84</v>
      </c>
      <c r="AV306" s="15" t="s">
        <v>138</v>
      </c>
      <c r="AW306" s="15" t="s">
        <v>30</v>
      </c>
      <c r="AX306" s="15" t="s">
        <v>82</v>
      </c>
      <c r="AY306" s="178" t="s">
        <v>133</v>
      </c>
    </row>
    <row r="307" spans="1:65" s="2" customFormat="1" ht="24.2" customHeight="1">
      <c r="A307" s="30"/>
      <c r="B307" s="136"/>
      <c r="C307" s="137" t="s">
        <v>437</v>
      </c>
      <c r="D307" s="137" t="s">
        <v>134</v>
      </c>
      <c r="E307" s="138" t="s">
        <v>438</v>
      </c>
      <c r="F307" s="139" t="s">
        <v>439</v>
      </c>
      <c r="G307" s="140" t="s">
        <v>262</v>
      </c>
      <c r="H307" s="141">
        <v>89.735</v>
      </c>
      <c r="I307" s="242"/>
      <c r="J307" s="142">
        <f>ROUND(I307*H307,2)</f>
        <v>0</v>
      </c>
      <c r="K307" s="143"/>
      <c r="L307" s="31"/>
      <c r="M307" s="144" t="s">
        <v>1</v>
      </c>
      <c r="N307" s="145" t="s">
        <v>39</v>
      </c>
      <c r="O307" s="146">
        <v>0</v>
      </c>
      <c r="P307" s="146">
        <f>O307*H307</f>
        <v>0</v>
      </c>
      <c r="Q307" s="146">
        <v>0</v>
      </c>
      <c r="R307" s="146">
        <f>Q307*H307</f>
        <v>0</v>
      </c>
      <c r="S307" s="146">
        <v>0</v>
      </c>
      <c r="T307" s="147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48" t="s">
        <v>138</v>
      </c>
      <c r="AT307" s="148" t="s">
        <v>134</v>
      </c>
      <c r="AU307" s="148" t="s">
        <v>84</v>
      </c>
      <c r="AY307" s="18" t="s">
        <v>133</v>
      </c>
      <c r="BE307" s="149">
        <f>IF(N307="základní",J307,0)</f>
        <v>0</v>
      </c>
      <c r="BF307" s="149">
        <f>IF(N307="snížená",J307,0)</f>
        <v>0</v>
      </c>
      <c r="BG307" s="149">
        <f>IF(N307="zákl. přenesená",J307,0)</f>
        <v>0</v>
      </c>
      <c r="BH307" s="149">
        <f>IF(N307="sníž. přenesená",J307,0)</f>
        <v>0</v>
      </c>
      <c r="BI307" s="149">
        <f>IF(N307="nulová",J307,0)</f>
        <v>0</v>
      </c>
      <c r="BJ307" s="18" t="s">
        <v>82</v>
      </c>
      <c r="BK307" s="149">
        <f>ROUND(I307*H307,2)</f>
        <v>0</v>
      </c>
      <c r="BL307" s="18" t="s">
        <v>138</v>
      </c>
      <c r="BM307" s="148" t="s">
        <v>440</v>
      </c>
    </row>
    <row r="308" spans="2:51" s="13" customFormat="1" ht="11.25">
      <c r="B308" s="164"/>
      <c r="D308" s="150" t="s">
        <v>230</v>
      </c>
      <c r="E308" s="165" t="s">
        <v>1</v>
      </c>
      <c r="F308" s="166" t="s">
        <v>435</v>
      </c>
      <c r="H308" s="165" t="s">
        <v>1</v>
      </c>
      <c r="L308" s="164"/>
      <c r="M308" s="167"/>
      <c r="N308" s="168"/>
      <c r="O308" s="168"/>
      <c r="P308" s="168"/>
      <c r="Q308" s="168"/>
      <c r="R308" s="168"/>
      <c r="S308" s="168"/>
      <c r="T308" s="169"/>
      <c r="AT308" s="165" t="s">
        <v>230</v>
      </c>
      <c r="AU308" s="165" t="s">
        <v>84</v>
      </c>
      <c r="AV308" s="13" t="s">
        <v>82</v>
      </c>
      <c r="AW308" s="13" t="s">
        <v>30</v>
      </c>
      <c r="AX308" s="13" t="s">
        <v>74</v>
      </c>
      <c r="AY308" s="165" t="s">
        <v>133</v>
      </c>
    </row>
    <row r="309" spans="2:51" s="14" customFormat="1" ht="11.25">
      <c r="B309" s="170"/>
      <c r="D309" s="150" t="s">
        <v>230</v>
      </c>
      <c r="E309" s="171" t="s">
        <v>1</v>
      </c>
      <c r="F309" s="172" t="s">
        <v>441</v>
      </c>
      <c r="H309" s="173">
        <v>89.735</v>
      </c>
      <c r="L309" s="170"/>
      <c r="M309" s="174"/>
      <c r="N309" s="175"/>
      <c r="O309" s="175"/>
      <c r="P309" s="175"/>
      <c r="Q309" s="175"/>
      <c r="R309" s="175"/>
      <c r="S309" s="175"/>
      <c r="T309" s="176"/>
      <c r="AT309" s="171" t="s">
        <v>230</v>
      </c>
      <c r="AU309" s="171" t="s">
        <v>84</v>
      </c>
      <c r="AV309" s="14" t="s">
        <v>84</v>
      </c>
      <c r="AW309" s="14" t="s">
        <v>30</v>
      </c>
      <c r="AX309" s="14" t="s">
        <v>74</v>
      </c>
      <c r="AY309" s="171" t="s">
        <v>133</v>
      </c>
    </row>
    <row r="310" spans="2:51" s="15" customFormat="1" ht="11.25">
      <c r="B310" s="177"/>
      <c r="D310" s="150" t="s">
        <v>230</v>
      </c>
      <c r="E310" s="178" t="s">
        <v>1</v>
      </c>
      <c r="F310" s="179" t="s">
        <v>233</v>
      </c>
      <c r="H310" s="180">
        <v>89.735</v>
      </c>
      <c r="L310" s="177"/>
      <c r="M310" s="181"/>
      <c r="N310" s="182"/>
      <c r="O310" s="182"/>
      <c r="P310" s="182"/>
      <c r="Q310" s="182"/>
      <c r="R310" s="182"/>
      <c r="S310" s="182"/>
      <c r="T310" s="183"/>
      <c r="AT310" s="178" t="s">
        <v>230</v>
      </c>
      <c r="AU310" s="178" t="s">
        <v>84</v>
      </c>
      <c r="AV310" s="15" t="s">
        <v>138</v>
      </c>
      <c r="AW310" s="15" t="s">
        <v>30</v>
      </c>
      <c r="AX310" s="15" t="s">
        <v>82</v>
      </c>
      <c r="AY310" s="178" t="s">
        <v>133</v>
      </c>
    </row>
    <row r="311" spans="1:65" s="2" customFormat="1" ht="24.2" customHeight="1">
      <c r="A311" s="30"/>
      <c r="B311" s="136"/>
      <c r="C311" s="137" t="s">
        <v>315</v>
      </c>
      <c r="D311" s="137" t="s">
        <v>134</v>
      </c>
      <c r="E311" s="138" t="s">
        <v>442</v>
      </c>
      <c r="F311" s="139" t="s">
        <v>443</v>
      </c>
      <c r="G311" s="140" t="s">
        <v>262</v>
      </c>
      <c r="H311" s="141">
        <v>89.735</v>
      </c>
      <c r="I311" s="242"/>
      <c r="J311" s="142">
        <f>ROUND(I311*H311,2)</f>
        <v>0</v>
      </c>
      <c r="K311" s="143"/>
      <c r="L311" s="31"/>
      <c r="M311" s="144" t="s">
        <v>1</v>
      </c>
      <c r="N311" s="145" t="s">
        <v>39</v>
      </c>
      <c r="O311" s="146">
        <v>0</v>
      </c>
      <c r="P311" s="146">
        <f>O311*H311</f>
        <v>0</v>
      </c>
      <c r="Q311" s="146">
        <v>0</v>
      </c>
      <c r="R311" s="146">
        <f>Q311*H311</f>
        <v>0</v>
      </c>
      <c r="S311" s="146">
        <v>0</v>
      </c>
      <c r="T311" s="147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48" t="s">
        <v>138</v>
      </c>
      <c r="AT311" s="148" t="s">
        <v>134</v>
      </c>
      <c r="AU311" s="148" t="s">
        <v>84</v>
      </c>
      <c r="AY311" s="18" t="s">
        <v>133</v>
      </c>
      <c r="BE311" s="149">
        <f>IF(N311="základní",J311,0)</f>
        <v>0</v>
      </c>
      <c r="BF311" s="149">
        <f>IF(N311="snížená",J311,0)</f>
        <v>0</v>
      </c>
      <c r="BG311" s="149">
        <f>IF(N311="zákl. přenesená",J311,0)</f>
        <v>0</v>
      </c>
      <c r="BH311" s="149">
        <f>IF(N311="sníž. přenesená",J311,0)</f>
        <v>0</v>
      </c>
      <c r="BI311" s="149">
        <f>IF(N311="nulová",J311,0)</f>
        <v>0</v>
      </c>
      <c r="BJ311" s="18" t="s">
        <v>82</v>
      </c>
      <c r="BK311" s="149">
        <f>ROUND(I311*H311,2)</f>
        <v>0</v>
      </c>
      <c r="BL311" s="18" t="s">
        <v>138</v>
      </c>
      <c r="BM311" s="148" t="s">
        <v>444</v>
      </c>
    </row>
    <row r="312" spans="1:65" s="2" customFormat="1" ht="24.2" customHeight="1">
      <c r="A312" s="30"/>
      <c r="B312" s="136"/>
      <c r="C312" s="137" t="s">
        <v>445</v>
      </c>
      <c r="D312" s="137" t="s">
        <v>134</v>
      </c>
      <c r="E312" s="138" t="s">
        <v>446</v>
      </c>
      <c r="F312" s="139" t="s">
        <v>447</v>
      </c>
      <c r="G312" s="140" t="s">
        <v>262</v>
      </c>
      <c r="H312" s="141">
        <v>89.735</v>
      </c>
      <c r="I312" s="242"/>
      <c r="J312" s="142">
        <f>ROUND(I312*H312,2)</f>
        <v>0</v>
      </c>
      <c r="K312" s="143"/>
      <c r="L312" s="31"/>
      <c r="M312" s="144" t="s">
        <v>1</v>
      </c>
      <c r="N312" s="145" t="s">
        <v>39</v>
      </c>
      <c r="O312" s="146">
        <v>0</v>
      </c>
      <c r="P312" s="146">
        <f>O312*H312</f>
        <v>0</v>
      </c>
      <c r="Q312" s="146">
        <v>0</v>
      </c>
      <c r="R312" s="146">
        <f>Q312*H312</f>
        <v>0</v>
      </c>
      <c r="S312" s="146">
        <v>0</v>
      </c>
      <c r="T312" s="147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48" t="s">
        <v>138</v>
      </c>
      <c r="AT312" s="148" t="s">
        <v>134</v>
      </c>
      <c r="AU312" s="148" t="s">
        <v>84</v>
      </c>
      <c r="AY312" s="18" t="s">
        <v>133</v>
      </c>
      <c r="BE312" s="149">
        <f>IF(N312="základní",J312,0)</f>
        <v>0</v>
      </c>
      <c r="BF312" s="149">
        <f>IF(N312="snížená",J312,0)</f>
        <v>0</v>
      </c>
      <c r="BG312" s="149">
        <f>IF(N312="zákl. přenesená",J312,0)</f>
        <v>0</v>
      </c>
      <c r="BH312" s="149">
        <f>IF(N312="sníž. přenesená",J312,0)</f>
        <v>0</v>
      </c>
      <c r="BI312" s="149">
        <f>IF(N312="nulová",J312,0)</f>
        <v>0</v>
      </c>
      <c r="BJ312" s="18" t="s">
        <v>82</v>
      </c>
      <c r="BK312" s="149">
        <f>ROUND(I312*H312,2)</f>
        <v>0</v>
      </c>
      <c r="BL312" s="18" t="s">
        <v>138</v>
      </c>
      <c r="BM312" s="148" t="s">
        <v>448</v>
      </c>
    </row>
    <row r="313" spans="1:65" s="2" customFormat="1" ht="24.2" customHeight="1">
      <c r="A313" s="30"/>
      <c r="B313" s="136"/>
      <c r="C313" s="137" t="s">
        <v>322</v>
      </c>
      <c r="D313" s="137" t="s">
        <v>134</v>
      </c>
      <c r="E313" s="138" t="s">
        <v>449</v>
      </c>
      <c r="F313" s="139" t="s">
        <v>450</v>
      </c>
      <c r="G313" s="140" t="s">
        <v>262</v>
      </c>
      <c r="H313" s="141">
        <v>89.735</v>
      </c>
      <c r="I313" s="242"/>
      <c r="J313" s="142">
        <f>ROUND(I313*H313,2)</f>
        <v>0</v>
      </c>
      <c r="K313" s="143"/>
      <c r="L313" s="31"/>
      <c r="M313" s="144" t="s">
        <v>1</v>
      </c>
      <c r="N313" s="145" t="s">
        <v>39</v>
      </c>
      <c r="O313" s="146">
        <v>0</v>
      </c>
      <c r="P313" s="146">
        <f>O313*H313</f>
        <v>0</v>
      </c>
      <c r="Q313" s="146">
        <v>0</v>
      </c>
      <c r="R313" s="146">
        <f>Q313*H313</f>
        <v>0</v>
      </c>
      <c r="S313" s="146">
        <v>0</v>
      </c>
      <c r="T313" s="147">
        <f>S313*H313</f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48" t="s">
        <v>138</v>
      </c>
      <c r="AT313" s="148" t="s">
        <v>134</v>
      </c>
      <c r="AU313" s="148" t="s">
        <v>84</v>
      </c>
      <c r="AY313" s="18" t="s">
        <v>133</v>
      </c>
      <c r="BE313" s="149">
        <f>IF(N313="základní",J313,0)</f>
        <v>0</v>
      </c>
      <c r="BF313" s="149">
        <f>IF(N313="snížená",J313,0)</f>
        <v>0</v>
      </c>
      <c r="BG313" s="149">
        <f>IF(N313="zákl. přenesená",J313,0)</f>
        <v>0</v>
      </c>
      <c r="BH313" s="149">
        <f>IF(N313="sníž. přenesená",J313,0)</f>
        <v>0</v>
      </c>
      <c r="BI313" s="149">
        <f>IF(N313="nulová",J313,0)</f>
        <v>0</v>
      </c>
      <c r="BJ313" s="18" t="s">
        <v>82</v>
      </c>
      <c r="BK313" s="149">
        <f>ROUND(I313*H313,2)</f>
        <v>0</v>
      </c>
      <c r="BL313" s="18" t="s">
        <v>138</v>
      </c>
      <c r="BM313" s="148" t="s">
        <v>451</v>
      </c>
    </row>
    <row r="314" spans="1:65" s="2" customFormat="1" ht="16.5" customHeight="1">
      <c r="A314" s="30"/>
      <c r="B314" s="136"/>
      <c r="C314" s="137" t="s">
        <v>452</v>
      </c>
      <c r="D314" s="137" t="s">
        <v>134</v>
      </c>
      <c r="E314" s="138" t="s">
        <v>453</v>
      </c>
      <c r="F314" s="139" t="s">
        <v>454</v>
      </c>
      <c r="G314" s="140" t="s">
        <v>247</v>
      </c>
      <c r="H314" s="141">
        <v>2.764</v>
      </c>
      <c r="I314" s="242"/>
      <c r="J314" s="142">
        <f>ROUND(I314*H314,2)</f>
        <v>0</v>
      </c>
      <c r="K314" s="143"/>
      <c r="L314" s="31"/>
      <c r="M314" s="144" t="s">
        <v>1</v>
      </c>
      <c r="N314" s="145" t="s">
        <v>39</v>
      </c>
      <c r="O314" s="146">
        <v>0</v>
      </c>
      <c r="P314" s="146">
        <f>O314*H314</f>
        <v>0</v>
      </c>
      <c r="Q314" s="146">
        <v>0</v>
      </c>
      <c r="R314" s="146">
        <f>Q314*H314</f>
        <v>0</v>
      </c>
      <c r="S314" s="146">
        <v>0</v>
      </c>
      <c r="T314" s="147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48" t="s">
        <v>138</v>
      </c>
      <c r="AT314" s="148" t="s">
        <v>134</v>
      </c>
      <c r="AU314" s="148" t="s">
        <v>84</v>
      </c>
      <c r="AY314" s="18" t="s">
        <v>133</v>
      </c>
      <c r="BE314" s="149">
        <f>IF(N314="základní",J314,0)</f>
        <v>0</v>
      </c>
      <c r="BF314" s="149">
        <f>IF(N314="snížená",J314,0)</f>
        <v>0</v>
      </c>
      <c r="BG314" s="149">
        <f>IF(N314="zákl. přenesená",J314,0)</f>
        <v>0</v>
      </c>
      <c r="BH314" s="149">
        <f>IF(N314="sníž. přenesená",J314,0)</f>
        <v>0</v>
      </c>
      <c r="BI314" s="149">
        <f>IF(N314="nulová",J314,0)</f>
        <v>0</v>
      </c>
      <c r="BJ314" s="18" t="s">
        <v>82</v>
      </c>
      <c r="BK314" s="149">
        <f>ROUND(I314*H314,2)</f>
        <v>0</v>
      </c>
      <c r="BL314" s="18" t="s">
        <v>138</v>
      </c>
      <c r="BM314" s="148" t="s">
        <v>455</v>
      </c>
    </row>
    <row r="315" spans="2:51" s="13" customFormat="1" ht="11.25">
      <c r="B315" s="164"/>
      <c r="D315" s="150" t="s">
        <v>230</v>
      </c>
      <c r="E315" s="165" t="s">
        <v>1</v>
      </c>
      <c r="F315" s="166" t="s">
        <v>435</v>
      </c>
      <c r="H315" s="165" t="s">
        <v>1</v>
      </c>
      <c r="L315" s="164"/>
      <c r="M315" s="167"/>
      <c r="N315" s="168"/>
      <c r="O315" s="168"/>
      <c r="P315" s="168"/>
      <c r="Q315" s="168"/>
      <c r="R315" s="168"/>
      <c r="S315" s="168"/>
      <c r="T315" s="169"/>
      <c r="AT315" s="165" t="s">
        <v>230</v>
      </c>
      <c r="AU315" s="165" t="s">
        <v>84</v>
      </c>
      <c r="AV315" s="13" t="s">
        <v>82</v>
      </c>
      <c r="AW315" s="13" t="s">
        <v>30</v>
      </c>
      <c r="AX315" s="13" t="s">
        <v>74</v>
      </c>
      <c r="AY315" s="165" t="s">
        <v>133</v>
      </c>
    </row>
    <row r="316" spans="2:51" s="14" customFormat="1" ht="11.25">
      <c r="B316" s="170"/>
      <c r="D316" s="150" t="s">
        <v>230</v>
      </c>
      <c r="E316" s="171" t="s">
        <v>1</v>
      </c>
      <c r="F316" s="172" t="s">
        <v>456</v>
      </c>
      <c r="H316" s="173">
        <v>2.764</v>
      </c>
      <c r="L316" s="170"/>
      <c r="M316" s="174"/>
      <c r="N316" s="175"/>
      <c r="O316" s="175"/>
      <c r="P316" s="175"/>
      <c r="Q316" s="175"/>
      <c r="R316" s="175"/>
      <c r="S316" s="175"/>
      <c r="T316" s="176"/>
      <c r="AT316" s="171" t="s">
        <v>230</v>
      </c>
      <c r="AU316" s="171" t="s">
        <v>84</v>
      </c>
      <c r="AV316" s="14" t="s">
        <v>84</v>
      </c>
      <c r="AW316" s="14" t="s">
        <v>30</v>
      </c>
      <c r="AX316" s="14" t="s">
        <v>74</v>
      </c>
      <c r="AY316" s="171" t="s">
        <v>133</v>
      </c>
    </row>
    <row r="317" spans="2:51" s="15" customFormat="1" ht="11.25">
      <c r="B317" s="177"/>
      <c r="D317" s="150" t="s">
        <v>230</v>
      </c>
      <c r="E317" s="178" t="s">
        <v>1</v>
      </c>
      <c r="F317" s="179" t="s">
        <v>233</v>
      </c>
      <c r="H317" s="180">
        <v>2.764</v>
      </c>
      <c r="L317" s="177"/>
      <c r="M317" s="181"/>
      <c r="N317" s="182"/>
      <c r="O317" s="182"/>
      <c r="P317" s="182"/>
      <c r="Q317" s="182"/>
      <c r="R317" s="182"/>
      <c r="S317" s="182"/>
      <c r="T317" s="183"/>
      <c r="AT317" s="178" t="s">
        <v>230</v>
      </c>
      <c r="AU317" s="178" t="s">
        <v>84</v>
      </c>
      <c r="AV317" s="15" t="s">
        <v>138</v>
      </c>
      <c r="AW317" s="15" t="s">
        <v>30</v>
      </c>
      <c r="AX317" s="15" t="s">
        <v>82</v>
      </c>
      <c r="AY317" s="178" t="s">
        <v>133</v>
      </c>
    </row>
    <row r="318" spans="1:65" s="2" customFormat="1" ht="21.75" customHeight="1">
      <c r="A318" s="30"/>
      <c r="B318" s="136"/>
      <c r="C318" s="137" t="s">
        <v>328</v>
      </c>
      <c r="D318" s="137" t="s">
        <v>134</v>
      </c>
      <c r="E318" s="138" t="s">
        <v>457</v>
      </c>
      <c r="F318" s="139" t="s">
        <v>458</v>
      </c>
      <c r="G318" s="140" t="s">
        <v>229</v>
      </c>
      <c r="H318" s="141">
        <v>2.038</v>
      </c>
      <c r="I318" s="242"/>
      <c r="J318" s="142">
        <f>ROUND(I318*H318,2)</f>
        <v>0</v>
      </c>
      <c r="K318" s="143"/>
      <c r="L318" s="31"/>
      <c r="M318" s="144" t="s">
        <v>1</v>
      </c>
      <c r="N318" s="145" t="s">
        <v>39</v>
      </c>
      <c r="O318" s="146">
        <v>0</v>
      </c>
      <c r="P318" s="146">
        <f>O318*H318</f>
        <v>0</v>
      </c>
      <c r="Q318" s="146">
        <v>0</v>
      </c>
      <c r="R318" s="146">
        <f>Q318*H318</f>
        <v>0</v>
      </c>
      <c r="S318" s="146">
        <v>0</v>
      </c>
      <c r="T318" s="147">
        <f>S318*H318</f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48" t="s">
        <v>138</v>
      </c>
      <c r="AT318" s="148" t="s">
        <v>134</v>
      </c>
      <c r="AU318" s="148" t="s">
        <v>84</v>
      </c>
      <c r="AY318" s="18" t="s">
        <v>133</v>
      </c>
      <c r="BE318" s="149">
        <f>IF(N318="základní",J318,0)</f>
        <v>0</v>
      </c>
      <c r="BF318" s="149">
        <f>IF(N318="snížená",J318,0)</f>
        <v>0</v>
      </c>
      <c r="BG318" s="149">
        <f>IF(N318="zákl. přenesená",J318,0)</f>
        <v>0</v>
      </c>
      <c r="BH318" s="149">
        <f>IF(N318="sníž. přenesená",J318,0)</f>
        <v>0</v>
      </c>
      <c r="BI318" s="149">
        <f>IF(N318="nulová",J318,0)</f>
        <v>0</v>
      </c>
      <c r="BJ318" s="18" t="s">
        <v>82</v>
      </c>
      <c r="BK318" s="149">
        <f>ROUND(I318*H318,2)</f>
        <v>0</v>
      </c>
      <c r="BL318" s="18" t="s">
        <v>138</v>
      </c>
      <c r="BM318" s="148" t="s">
        <v>459</v>
      </c>
    </row>
    <row r="319" spans="2:51" s="13" customFormat="1" ht="11.25">
      <c r="B319" s="164"/>
      <c r="D319" s="150" t="s">
        <v>230</v>
      </c>
      <c r="E319" s="165" t="s">
        <v>1</v>
      </c>
      <c r="F319" s="166" t="s">
        <v>316</v>
      </c>
      <c r="H319" s="165" t="s">
        <v>1</v>
      </c>
      <c r="L319" s="164"/>
      <c r="M319" s="167"/>
      <c r="N319" s="168"/>
      <c r="O319" s="168"/>
      <c r="P319" s="168"/>
      <c r="Q319" s="168"/>
      <c r="R319" s="168"/>
      <c r="S319" s="168"/>
      <c r="T319" s="169"/>
      <c r="AT319" s="165" t="s">
        <v>230</v>
      </c>
      <c r="AU319" s="165" t="s">
        <v>84</v>
      </c>
      <c r="AV319" s="13" t="s">
        <v>82</v>
      </c>
      <c r="AW319" s="13" t="s">
        <v>30</v>
      </c>
      <c r="AX319" s="13" t="s">
        <v>74</v>
      </c>
      <c r="AY319" s="165" t="s">
        <v>133</v>
      </c>
    </row>
    <row r="320" spans="2:51" s="14" customFormat="1" ht="11.25">
      <c r="B320" s="170"/>
      <c r="D320" s="150" t="s">
        <v>230</v>
      </c>
      <c r="E320" s="171" t="s">
        <v>1</v>
      </c>
      <c r="F320" s="172" t="s">
        <v>460</v>
      </c>
      <c r="H320" s="173">
        <v>2.038</v>
      </c>
      <c r="L320" s="170"/>
      <c r="M320" s="174"/>
      <c r="N320" s="175"/>
      <c r="O320" s="175"/>
      <c r="P320" s="175"/>
      <c r="Q320" s="175"/>
      <c r="R320" s="175"/>
      <c r="S320" s="175"/>
      <c r="T320" s="176"/>
      <c r="AT320" s="171" t="s">
        <v>230</v>
      </c>
      <c r="AU320" s="171" t="s">
        <v>84</v>
      </c>
      <c r="AV320" s="14" t="s">
        <v>84</v>
      </c>
      <c r="AW320" s="14" t="s">
        <v>30</v>
      </c>
      <c r="AX320" s="14" t="s">
        <v>74</v>
      </c>
      <c r="AY320" s="171" t="s">
        <v>133</v>
      </c>
    </row>
    <row r="321" spans="2:51" s="15" customFormat="1" ht="11.25">
      <c r="B321" s="177"/>
      <c r="D321" s="150" t="s">
        <v>230</v>
      </c>
      <c r="E321" s="178" t="s">
        <v>1</v>
      </c>
      <c r="F321" s="179" t="s">
        <v>233</v>
      </c>
      <c r="H321" s="180">
        <v>2.038</v>
      </c>
      <c r="L321" s="177"/>
      <c r="M321" s="181"/>
      <c r="N321" s="182"/>
      <c r="O321" s="182"/>
      <c r="P321" s="182"/>
      <c r="Q321" s="182"/>
      <c r="R321" s="182"/>
      <c r="S321" s="182"/>
      <c r="T321" s="183"/>
      <c r="AT321" s="178" t="s">
        <v>230</v>
      </c>
      <c r="AU321" s="178" t="s">
        <v>84</v>
      </c>
      <c r="AV321" s="15" t="s">
        <v>138</v>
      </c>
      <c r="AW321" s="15" t="s">
        <v>30</v>
      </c>
      <c r="AX321" s="15" t="s">
        <v>82</v>
      </c>
      <c r="AY321" s="178" t="s">
        <v>133</v>
      </c>
    </row>
    <row r="322" spans="1:65" s="2" customFormat="1" ht="21.75" customHeight="1">
      <c r="A322" s="30"/>
      <c r="B322" s="136"/>
      <c r="C322" s="137" t="s">
        <v>461</v>
      </c>
      <c r="D322" s="137" t="s">
        <v>134</v>
      </c>
      <c r="E322" s="138" t="s">
        <v>462</v>
      </c>
      <c r="F322" s="139" t="s">
        <v>463</v>
      </c>
      <c r="G322" s="140" t="s">
        <v>229</v>
      </c>
      <c r="H322" s="141">
        <v>7.862</v>
      </c>
      <c r="I322" s="242"/>
      <c r="J322" s="142">
        <f>ROUND(I322*H322,2)</f>
        <v>0</v>
      </c>
      <c r="K322" s="143"/>
      <c r="L322" s="31"/>
      <c r="M322" s="144" t="s">
        <v>1</v>
      </c>
      <c r="N322" s="145" t="s">
        <v>39</v>
      </c>
      <c r="O322" s="146">
        <v>0</v>
      </c>
      <c r="P322" s="146">
        <f>O322*H322</f>
        <v>0</v>
      </c>
      <c r="Q322" s="146">
        <v>0</v>
      </c>
      <c r="R322" s="146">
        <f>Q322*H322</f>
        <v>0</v>
      </c>
      <c r="S322" s="146">
        <v>0</v>
      </c>
      <c r="T322" s="147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48" t="s">
        <v>138</v>
      </c>
      <c r="AT322" s="148" t="s">
        <v>134</v>
      </c>
      <c r="AU322" s="148" t="s">
        <v>84</v>
      </c>
      <c r="AY322" s="18" t="s">
        <v>133</v>
      </c>
      <c r="BE322" s="149">
        <f>IF(N322="základní",J322,0)</f>
        <v>0</v>
      </c>
      <c r="BF322" s="149">
        <f>IF(N322="snížená",J322,0)</f>
        <v>0</v>
      </c>
      <c r="BG322" s="149">
        <f>IF(N322="zákl. přenesená",J322,0)</f>
        <v>0</v>
      </c>
      <c r="BH322" s="149">
        <f>IF(N322="sníž. přenesená",J322,0)</f>
        <v>0</v>
      </c>
      <c r="BI322" s="149">
        <f>IF(N322="nulová",J322,0)</f>
        <v>0</v>
      </c>
      <c r="BJ322" s="18" t="s">
        <v>82</v>
      </c>
      <c r="BK322" s="149">
        <f>ROUND(I322*H322,2)</f>
        <v>0</v>
      </c>
      <c r="BL322" s="18" t="s">
        <v>138</v>
      </c>
      <c r="BM322" s="148" t="s">
        <v>464</v>
      </c>
    </row>
    <row r="323" spans="2:51" s="13" customFormat="1" ht="11.25">
      <c r="B323" s="164"/>
      <c r="D323" s="150" t="s">
        <v>230</v>
      </c>
      <c r="E323" s="165" t="s">
        <v>1</v>
      </c>
      <c r="F323" s="166" t="s">
        <v>465</v>
      </c>
      <c r="H323" s="165" t="s">
        <v>1</v>
      </c>
      <c r="L323" s="164"/>
      <c r="M323" s="167"/>
      <c r="N323" s="168"/>
      <c r="O323" s="168"/>
      <c r="P323" s="168"/>
      <c r="Q323" s="168"/>
      <c r="R323" s="168"/>
      <c r="S323" s="168"/>
      <c r="T323" s="169"/>
      <c r="AT323" s="165" t="s">
        <v>230</v>
      </c>
      <c r="AU323" s="165" t="s">
        <v>84</v>
      </c>
      <c r="AV323" s="13" t="s">
        <v>82</v>
      </c>
      <c r="AW323" s="13" t="s">
        <v>30</v>
      </c>
      <c r="AX323" s="13" t="s">
        <v>74</v>
      </c>
      <c r="AY323" s="165" t="s">
        <v>133</v>
      </c>
    </row>
    <row r="324" spans="2:51" s="14" customFormat="1" ht="11.25">
      <c r="B324" s="170"/>
      <c r="D324" s="150" t="s">
        <v>230</v>
      </c>
      <c r="E324" s="171" t="s">
        <v>1</v>
      </c>
      <c r="F324" s="172" t="s">
        <v>466</v>
      </c>
      <c r="H324" s="173">
        <v>7.862</v>
      </c>
      <c r="L324" s="170"/>
      <c r="M324" s="174"/>
      <c r="N324" s="175"/>
      <c r="O324" s="175"/>
      <c r="P324" s="175"/>
      <c r="Q324" s="175"/>
      <c r="R324" s="175"/>
      <c r="S324" s="175"/>
      <c r="T324" s="176"/>
      <c r="AT324" s="171" t="s">
        <v>230</v>
      </c>
      <c r="AU324" s="171" t="s">
        <v>84</v>
      </c>
      <c r="AV324" s="14" t="s">
        <v>84</v>
      </c>
      <c r="AW324" s="14" t="s">
        <v>30</v>
      </c>
      <c r="AX324" s="14" t="s">
        <v>74</v>
      </c>
      <c r="AY324" s="171" t="s">
        <v>133</v>
      </c>
    </row>
    <row r="325" spans="2:51" s="15" customFormat="1" ht="11.25">
      <c r="B325" s="177"/>
      <c r="D325" s="150" t="s">
        <v>230</v>
      </c>
      <c r="E325" s="178" t="s">
        <v>1</v>
      </c>
      <c r="F325" s="179" t="s">
        <v>233</v>
      </c>
      <c r="H325" s="180">
        <v>7.862</v>
      </c>
      <c r="L325" s="177"/>
      <c r="M325" s="181"/>
      <c r="N325" s="182"/>
      <c r="O325" s="182"/>
      <c r="P325" s="182"/>
      <c r="Q325" s="182"/>
      <c r="R325" s="182"/>
      <c r="S325" s="182"/>
      <c r="T325" s="183"/>
      <c r="AT325" s="178" t="s">
        <v>230</v>
      </c>
      <c r="AU325" s="178" t="s">
        <v>84</v>
      </c>
      <c r="AV325" s="15" t="s">
        <v>138</v>
      </c>
      <c r="AW325" s="15" t="s">
        <v>30</v>
      </c>
      <c r="AX325" s="15" t="s">
        <v>82</v>
      </c>
      <c r="AY325" s="178" t="s">
        <v>133</v>
      </c>
    </row>
    <row r="326" spans="1:65" s="2" customFormat="1" ht="24.2" customHeight="1">
      <c r="A326" s="30"/>
      <c r="B326" s="136"/>
      <c r="C326" s="137" t="s">
        <v>331</v>
      </c>
      <c r="D326" s="137" t="s">
        <v>134</v>
      </c>
      <c r="E326" s="138" t="s">
        <v>467</v>
      </c>
      <c r="F326" s="139" t="s">
        <v>468</v>
      </c>
      <c r="G326" s="140" t="s">
        <v>247</v>
      </c>
      <c r="H326" s="141">
        <v>1.386</v>
      </c>
      <c r="I326" s="242"/>
      <c r="J326" s="142">
        <f>ROUND(I326*H326,2)</f>
        <v>0</v>
      </c>
      <c r="K326" s="143"/>
      <c r="L326" s="31"/>
      <c r="M326" s="144" t="s">
        <v>1</v>
      </c>
      <c r="N326" s="145" t="s">
        <v>39</v>
      </c>
      <c r="O326" s="146">
        <v>0</v>
      </c>
      <c r="P326" s="146">
        <f>O326*H326</f>
        <v>0</v>
      </c>
      <c r="Q326" s="146">
        <v>0</v>
      </c>
      <c r="R326" s="146">
        <f>Q326*H326</f>
        <v>0</v>
      </c>
      <c r="S326" s="146">
        <v>0</v>
      </c>
      <c r="T326" s="147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48" t="s">
        <v>138</v>
      </c>
      <c r="AT326" s="148" t="s">
        <v>134</v>
      </c>
      <c r="AU326" s="148" t="s">
        <v>84</v>
      </c>
      <c r="AY326" s="18" t="s">
        <v>133</v>
      </c>
      <c r="BE326" s="149">
        <f>IF(N326="základní",J326,0)</f>
        <v>0</v>
      </c>
      <c r="BF326" s="149">
        <f>IF(N326="snížená",J326,0)</f>
        <v>0</v>
      </c>
      <c r="BG326" s="149">
        <f>IF(N326="zákl. přenesená",J326,0)</f>
        <v>0</v>
      </c>
      <c r="BH326" s="149">
        <f>IF(N326="sníž. přenesená",J326,0)</f>
        <v>0</v>
      </c>
      <c r="BI326" s="149">
        <f>IF(N326="nulová",J326,0)</f>
        <v>0</v>
      </c>
      <c r="BJ326" s="18" t="s">
        <v>82</v>
      </c>
      <c r="BK326" s="149">
        <f>ROUND(I326*H326,2)</f>
        <v>0</v>
      </c>
      <c r="BL326" s="18" t="s">
        <v>138</v>
      </c>
      <c r="BM326" s="148" t="s">
        <v>469</v>
      </c>
    </row>
    <row r="327" spans="2:51" s="13" customFormat="1" ht="11.25">
      <c r="B327" s="164"/>
      <c r="D327" s="150" t="s">
        <v>230</v>
      </c>
      <c r="E327" s="165" t="s">
        <v>1</v>
      </c>
      <c r="F327" s="166" t="s">
        <v>316</v>
      </c>
      <c r="H327" s="165" t="s">
        <v>1</v>
      </c>
      <c r="L327" s="164"/>
      <c r="M327" s="167"/>
      <c r="N327" s="168"/>
      <c r="O327" s="168"/>
      <c r="P327" s="168"/>
      <c r="Q327" s="168"/>
      <c r="R327" s="168"/>
      <c r="S327" s="168"/>
      <c r="T327" s="169"/>
      <c r="AT327" s="165" t="s">
        <v>230</v>
      </c>
      <c r="AU327" s="165" t="s">
        <v>84</v>
      </c>
      <c r="AV327" s="13" t="s">
        <v>82</v>
      </c>
      <c r="AW327" s="13" t="s">
        <v>30</v>
      </c>
      <c r="AX327" s="13" t="s">
        <v>74</v>
      </c>
      <c r="AY327" s="165" t="s">
        <v>133</v>
      </c>
    </row>
    <row r="328" spans="2:51" s="14" customFormat="1" ht="11.25">
      <c r="B328" s="170"/>
      <c r="D328" s="150" t="s">
        <v>230</v>
      </c>
      <c r="E328" s="171" t="s">
        <v>1</v>
      </c>
      <c r="F328" s="172" t="s">
        <v>470</v>
      </c>
      <c r="H328" s="173">
        <v>1.386</v>
      </c>
      <c r="L328" s="170"/>
      <c r="M328" s="174"/>
      <c r="N328" s="175"/>
      <c r="O328" s="175"/>
      <c r="P328" s="175"/>
      <c r="Q328" s="175"/>
      <c r="R328" s="175"/>
      <c r="S328" s="175"/>
      <c r="T328" s="176"/>
      <c r="V328" s="249"/>
      <c r="AT328" s="171" t="s">
        <v>230</v>
      </c>
      <c r="AU328" s="171" t="s">
        <v>84</v>
      </c>
      <c r="AV328" s="14" t="s">
        <v>84</v>
      </c>
      <c r="AW328" s="14" t="s">
        <v>30</v>
      </c>
      <c r="AX328" s="14" t="s">
        <v>74</v>
      </c>
      <c r="AY328" s="171" t="s">
        <v>133</v>
      </c>
    </row>
    <row r="329" spans="2:51" s="15" customFormat="1" ht="11.25">
      <c r="B329" s="177"/>
      <c r="D329" s="150" t="s">
        <v>230</v>
      </c>
      <c r="E329" s="178" t="s">
        <v>1</v>
      </c>
      <c r="F329" s="179" t="s">
        <v>233</v>
      </c>
      <c r="H329" s="180">
        <v>1.386</v>
      </c>
      <c r="L329" s="177"/>
      <c r="M329" s="181"/>
      <c r="N329" s="182"/>
      <c r="O329" s="182"/>
      <c r="P329" s="182"/>
      <c r="Q329" s="182"/>
      <c r="R329" s="182"/>
      <c r="S329" s="182"/>
      <c r="T329" s="183"/>
      <c r="AT329" s="178" t="s">
        <v>230</v>
      </c>
      <c r="AU329" s="178" t="s">
        <v>84</v>
      </c>
      <c r="AV329" s="15" t="s">
        <v>138</v>
      </c>
      <c r="AW329" s="15" t="s">
        <v>30</v>
      </c>
      <c r="AX329" s="15" t="s">
        <v>82</v>
      </c>
      <c r="AY329" s="178" t="s">
        <v>133</v>
      </c>
    </row>
    <row r="330" spans="1:65" s="2" customFormat="1" ht="24.2" customHeight="1">
      <c r="A330" s="30"/>
      <c r="B330" s="136"/>
      <c r="C330" s="137" t="s">
        <v>471</v>
      </c>
      <c r="D330" s="137" t="s">
        <v>134</v>
      </c>
      <c r="E330" s="138" t="s">
        <v>472</v>
      </c>
      <c r="F330" s="139" t="s">
        <v>473</v>
      </c>
      <c r="G330" s="140" t="s">
        <v>262</v>
      </c>
      <c r="H330" s="141">
        <v>35.36</v>
      </c>
      <c r="I330" s="242"/>
      <c r="J330" s="142">
        <f>ROUND(I330*H330,2)</f>
        <v>0</v>
      </c>
      <c r="K330" s="143"/>
      <c r="L330" s="31"/>
      <c r="M330" s="144" t="s">
        <v>1</v>
      </c>
      <c r="N330" s="145" t="s">
        <v>39</v>
      </c>
      <c r="O330" s="146">
        <v>0</v>
      </c>
      <c r="P330" s="146">
        <f>O330*H330</f>
        <v>0</v>
      </c>
      <c r="Q330" s="146">
        <v>0</v>
      </c>
      <c r="R330" s="146">
        <f>Q330*H330</f>
        <v>0</v>
      </c>
      <c r="S330" s="146">
        <v>0</v>
      </c>
      <c r="T330" s="147">
        <f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48" t="s">
        <v>138</v>
      </c>
      <c r="AT330" s="148" t="s">
        <v>134</v>
      </c>
      <c r="AU330" s="148" t="s">
        <v>84</v>
      </c>
      <c r="AY330" s="18" t="s">
        <v>133</v>
      </c>
      <c r="BE330" s="149">
        <f>IF(N330="základní",J330,0)</f>
        <v>0</v>
      </c>
      <c r="BF330" s="149">
        <f>IF(N330="snížená",J330,0)</f>
        <v>0</v>
      </c>
      <c r="BG330" s="149">
        <f>IF(N330="zákl. přenesená",J330,0)</f>
        <v>0</v>
      </c>
      <c r="BH330" s="149">
        <f>IF(N330="sníž. přenesená",J330,0)</f>
        <v>0</v>
      </c>
      <c r="BI330" s="149">
        <f>IF(N330="nulová",J330,0)</f>
        <v>0</v>
      </c>
      <c r="BJ330" s="18" t="s">
        <v>82</v>
      </c>
      <c r="BK330" s="149">
        <f>ROUND(I330*H330,2)</f>
        <v>0</v>
      </c>
      <c r="BL330" s="18" t="s">
        <v>138</v>
      </c>
      <c r="BM330" s="148" t="s">
        <v>474</v>
      </c>
    </row>
    <row r="331" spans="2:51" s="13" customFormat="1" ht="11.25">
      <c r="B331" s="164"/>
      <c r="D331" s="150" t="s">
        <v>230</v>
      </c>
      <c r="E331" s="165" t="s">
        <v>1</v>
      </c>
      <c r="F331" s="166" t="s">
        <v>316</v>
      </c>
      <c r="H331" s="165" t="s">
        <v>1</v>
      </c>
      <c r="L331" s="164"/>
      <c r="M331" s="167"/>
      <c r="N331" s="168"/>
      <c r="O331" s="168"/>
      <c r="P331" s="168"/>
      <c r="Q331" s="168"/>
      <c r="R331" s="168"/>
      <c r="S331" s="168"/>
      <c r="T331" s="169"/>
      <c r="AT331" s="165" t="s">
        <v>230</v>
      </c>
      <c r="AU331" s="165" t="s">
        <v>84</v>
      </c>
      <c r="AV331" s="13" t="s">
        <v>82</v>
      </c>
      <c r="AW331" s="13" t="s">
        <v>30</v>
      </c>
      <c r="AX331" s="13" t="s">
        <v>74</v>
      </c>
      <c r="AY331" s="165" t="s">
        <v>133</v>
      </c>
    </row>
    <row r="332" spans="2:51" s="14" customFormat="1" ht="11.25">
      <c r="B332" s="170"/>
      <c r="D332" s="150" t="s">
        <v>230</v>
      </c>
      <c r="E332" s="171" t="s">
        <v>1</v>
      </c>
      <c r="F332" s="172" t="s">
        <v>475</v>
      </c>
      <c r="H332" s="173">
        <v>7.28</v>
      </c>
      <c r="L332" s="170"/>
      <c r="M332" s="174"/>
      <c r="N332" s="175"/>
      <c r="O332" s="175"/>
      <c r="P332" s="175"/>
      <c r="Q332" s="175"/>
      <c r="R332" s="175"/>
      <c r="S332" s="175"/>
      <c r="T332" s="176"/>
      <c r="AT332" s="171" t="s">
        <v>230</v>
      </c>
      <c r="AU332" s="171" t="s">
        <v>84</v>
      </c>
      <c r="AV332" s="14" t="s">
        <v>84</v>
      </c>
      <c r="AW332" s="14" t="s">
        <v>30</v>
      </c>
      <c r="AX332" s="14" t="s">
        <v>74</v>
      </c>
      <c r="AY332" s="171" t="s">
        <v>133</v>
      </c>
    </row>
    <row r="333" spans="2:51" s="14" customFormat="1" ht="11.25">
      <c r="B333" s="170"/>
      <c r="D333" s="150" t="s">
        <v>230</v>
      </c>
      <c r="E333" s="171" t="s">
        <v>1</v>
      </c>
      <c r="F333" s="172" t="s">
        <v>476</v>
      </c>
      <c r="H333" s="173">
        <v>28.08</v>
      </c>
      <c r="L333" s="170"/>
      <c r="M333" s="174"/>
      <c r="N333" s="175"/>
      <c r="O333" s="175"/>
      <c r="P333" s="175"/>
      <c r="Q333" s="175"/>
      <c r="R333" s="175"/>
      <c r="S333" s="175"/>
      <c r="T333" s="176"/>
      <c r="AT333" s="171" t="s">
        <v>230</v>
      </c>
      <c r="AU333" s="171" t="s">
        <v>84</v>
      </c>
      <c r="AV333" s="14" t="s">
        <v>84</v>
      </c>
      <c r="AW333" s="14" t="s">
        <v>30</v>
      </c>
      <c r="AX333" s="14" t="s">
        <v>74</v>
      </c>
      <c r="AY333" s="171" t="s">
        <v>133</v>
      </c>
    </row>
    <row r="334" spans="2:51" s="15" customFormat="1" ht="11.25">
      <c r="B334" s="177"/>
      <c r="D334" s="150" t="s">
        <v>230</v>
      </c>
      <c r="E334" s="178" t="s">
        <v>1</v>
      </c>
      <c r="F334" s="179" t="s">
        <v>233</v>
      </c>
      <c r="H334" s="180">
        <v>35.36</v>
      </c>
      <c r="L334" s="177"/>
      <c r="M334" s="181"/>
      <c r="N334" s="182"/>
      <c r="O334" s="182"/>
      <c r="P334" s="182"/>
      <c r="Q334" s="182"/>
      <c r="R334" s="182"/>
      <c r="S334" s="182"/>
      <c r="T334" s="183"/>
      <c r="AT334" s="178" t="s">
        <v>230</v>
      </c>
      <c r="AU334" s="178" t="s">
        <v>84</v>
      </c>
      <c r="AV334" s="15" t="s">
        <v>138</v>
      </c>
      <c r="AW334" s="15" t="s">
        <v>30</v>
      </c>
      <c r="AX334" s="15" t="s">
        <v>82</v>
      </c>
      <c r="AY334" s="178" t="s">
        <v>133</v>
      </c>
    </row>
    <row r="335" spans="1:65" s="2" customFormat="1" ht="24.2" customHeight="1">
      <c r="A335" s="30"/>
      <c r="B335" s="136"/>
      <c r="C335" s="137" t="s">
        <v>337</v>
      </c>
      <c r="D335" s="137" t="s">
        <v>134</v>
      </c>
      <c r="E335" s="138" t="s">
        <v>477</v>
      </c>
      <c r="F335" s="139" t="s">
        <v>478</v>
      </c>
      <c r="G335" s="140" t="s">
        <v>262</v>
      </c>
      <c r="H335" s="141">
        <v>35.36</v>
      </c>
      <c r="I335" s="242"/>
      <c r="J335" s="142">
        <f>ROUND(I335*H335,2)</f>
        <v>0</v>
      </c>
      <c r="K335" s="143"/>
      <c r="L335" s="31"/>
      <c r="M335" s="144" t="s">
        <v>1</v>
      </c>
      <c r="N335" s="145" t="s">
        <v>39</v>
      </c>
      <c r="O335" s="146">
        <v>0</v>
      </c>
      <c r="P335" s="146">
        <f>O335*H335</f>
        <v>0</v>
      </c>
      <c r="Q335" s="146">
        <v>0</v>
      </c>
      <c r="R335" s="146">
        <f>Q335*H335</f>
        <v>0</v>
      </c>
      <c r="S335" s="146">
        <v>0</v>
      </c>
      <c r="T335" s="147">
        <f>S335*H335</f>
        <v>0</v>
      </c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R335" s="148" t="s">
        <v>138</v>
      </c>
      <c r="AT335" s="148" t="s">
        <v>134</v>
      </c>
      <c r="AU335" s="148" t="s">
        <v>84</v>
      </c>
      <c r="AY335" s="18" t="s">
        <v>133</v>
      </c>
      <c r="BE335" s="149">
        <f>IF(N335="základní",J335,0)</f>
        <v>0</v>
      </c>
      <c r="BF335" s="149">
        <f>IF(N335="snížená",J335,0)</f>
        <v>0</v>
      </c>
      <c r="BG335" s="149">
        <f>IF(N335="zákl. přenesená",J335,0)</f>
        <v>0</v>
      </c>
      <c r="BH335" s="149">
        <f>IF(N335="sníž. přenesená",J335,0)</f>
        <v>0</v>
      </c>
      <c r="BI335" s="149">
        <f>IF(N335="nulová",J335,0)</f>
        <v>0</v>
      </c>
      <c r="BJ335" s="18" t="s">
        <v>82</v>
      </c>
      <c r="BK335" s="149">
        <f>ROUND(I335*H335,2)</f>
        <v>0</v>
      </c>
      <c r="BL335" s="18" t="s">
        <v>138</v>
      </c>
      <c r="BM335" s="148" t="s">
        <v>479</v>
      </c>
    </row>
    <row r="336" spans="1:65" s="2" customFormat="1" ht="16.5" customHeight="1">
      <c r="A336" s="30"/>
      <c r="B336" s="136"/>
      <c r="C336" s="137" t="s">
        <v>480</v>
      </c>
      <c r="D336" s="137" t="s">
        <v>134</v>
      </c>
      <c r="E336" s="138" t="s">
        <v>481</v>
      </c>
      <c r="F336" s="139" t="s">
        <v>482</v>
      </c>
      <c r="G336" s="140" t="s">
        <v>262</v>
      </c>
      <c r="H336" s="141">
        <v>16.602</v>
      </c>
      <c r="I336" s="242"/>
      <c r="J336" s="142">
        <f>ROUND(I336*H336,2)</f>
        <v>0</v>
      </c>
      <c r="K336" s="143"/>
      <c r="L336" s="31"/>
      <c r="M336" s="144" t="s">
        <v>1</v>
      </c>
      <c r="N336" s="145" t="s">
        <v>39</v>
      </c>
      <c r="O336" s="146">
        <v>0</v>
      </c>
      <c r="P336" s="146">
        <f>O336*H336</f>
        <v>0</v>
      </c>
      <c r="Q336" s="146">
        <v>0</v>
      </c>
      <c r="R336" s="146">
        <f>Q336*H336</f>
        <v>0</v>
      </c>
      <c r="S336" s="146">
        <v>0</v>
      </c>
      <c r="T336" s="147">
        <f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48" t="s">
        <v>138</v>
      </c>
      <c r="AT336" s="148" t="s">
        <v>134</v>
      </c>
      <c r="AU336" s="148" t="s">
        <v>84</v>
      </c>
      <c r="AY336" s="18" t="s">
        <v>133</v>
      </c>
      <c r="BE336" s="149">
        <f>IF(N336="základní",J336,0)</f>
        <v>0</v>
      </c>
      <c r="BF336" s="149">
        <f>IF(N336="snížená",J336,0)</f>
        <v>0</v>
      </c>
      <c r="BG336" s="149">
        <f>IF(N336="zákl. přenesená",J336,0)</f>
        <v>0</v>
      </c>
      <c r="BH336" s="149">
        <f>IF(N336="sníž. přenesená",J336,0)</f>
        <v>0</v>
      </c>
      <c r="BI336" s="149">
        <f>IF(N336="nulová",J336,0)</f>
        <v>0</v>
      </c>
      <c r="BJ336" s="18" t="s">
        <v>82</v>
      </c>
      <c r="BK336" s="149">
        <f>ROUND(I336*H336,2)</f>
        <v>0</v>
      </c>
      <c r="BL336" s="18" t="s">
        <v>138</v>
      </c>
      <c r="BM336" s="148" t="s">
        <v>483</v>
      </c>
    </row>
    <row r="337" spans="2:51" s="13" customFormat="1" ht="11.25">
      <c r="B337" s="164"/>
      <c r="D337" s="150" t="s">
        <v>230</v>
      </c>
      <c r="E337" s="165" t="s">
        <v>1</v>
      </c>
      <c r="F337" s="166" t="s">
        <v>316</v>
      </c>
      <c r="H337" s="165" t="s">
        <v>1</v>
      </c>
      <c r="L337" s="164"/>
      <c r="M337" s="167"/>
      <c r="N337" s="168"/>
      <c r="O337" s="168"/>
      <c r="P337" s="168"/>
      <c r="Q337" s="168"/>
      <c r="R337" s="168"/>
      <c r="S337" s="168"/>
      <c r="T337" s="169"/>
      <c r="AT337" s="165" t="s">
        <v>230</v>
      </c>
      <c r="AU337" s="165" t="s">
        <v>84</v>
      </c>
      <c r="AV337" s="13" t="s">
        <v>82</v>
      </c>
      <c r="AW337" s="13" t="s">
        <v>30</v>
      </c>
      <c r="AX337" s="13" t="s">
        <v>74</v>
      </c>
      <c r="AY337" s="165" t="s">
        <v>133</v>
      </c>
    </row>
    <row r="338" spans="2:51" s="14" customFormat="1" ht="11.25">
      <c r="B338" s="170"/>
      <c r="D338" s="150" t="s">
        <v>230</v>
      </c>
      <c r="E338" s="171" t="s">
        <v>1</v>
      </c>
      <c r="F338" s="172" t="s">
        <v>484</v>
      </c>
      <c r="H338" s="173">
        <v>16.602</v>
      </c>
      <c r="L338" s="170"/>
      <c r="M338" s="174"/>
      <c r="N338" s="175"/>
      <c r="O338" s="175"/>
      <c r="P338" s="175"/>
      <c r="Q338" s="175"/>
      <c r="R338" s="175"/>
      <c r="S338" s="175"/>
      <c r="T338" s="176"/>
      <c r="AT338" s="171" t="s">
        <v>230</v>
      </c>
      <c r="AU338" s="171" t="s">
        <v>84</v>
      </c>
      <c r="AV338" s="14" t="s">
        <v>84</v>
      </c>
      <c r="AW338" s="14" t="s">
        <v>30</v>
      </c>
      <c r="AX338" s="14" t="s">
        <v>74</v>
      </c>
      <c r="AY338" s="171" t="s">
        <v>133</v>
      </c>
    </row>
    <row r="339" spans="2:51" s="15" customFormat="1" ht="11.25">
      <c r="B339" s="177"/>
      <c r="D339" s="150" t="s">
        <v>230</v>
      </c>
      <c r="E339" s="178" t="s">
        <v>1</v>
      </c>
      <c r="F339" s="179" t="s">
        <v>233</v>
      </c>
      <c r="H339" s="180">
        <v>16.602</v>
      </c>
      <c r="L339" s="177"/>
      <c r="M339" s="181"/>
      <c r="N339" s="182"/>
      <c r="O339" s="182"/>
      <c r="P339" s="182"/>
      <c r="Q339" s="182"/>
      <c r="R339" s="182"/>
      <c r="S339" s="182"/>
      <c r="T339" s="183"/>
      <c r="AT339" s="178" t="s">
        <v>230</v>
      </c>
      <c r="AU339" s="178" t="s">
        <v>84</v>
      </c>
      <c r="AV339" s="15" t="s">
        <v>138</v>
      </c>
      <c r="AW339" s="15" t="s">
        <v>30</v>
      </c>
      <c r="AX339" s="15" t="s">
        <v>82</v>
      </c>
      <c r="AY339" s="178" t="s">
        <v>133</v>
      </c>
    </row>
    <row r="340" spans="1:65" s="2" customFormat="1" ht="16.5" customHeight="1">
      <c r="A340" s="30"/>
      <c r="B340" s="136"/>
      <c r="C340" s="137" t="s">
        <v>348</v>
      </c>
      <c r="D340" s="137" t="s">
        <v>134</v>
      </c>
      <c r="E340" s="138" t="s">
        <v>485</v>
      </c>
      <c r="F340" s="139" t="s">
        <v>486</v>
      </c>
      <c r="G340" s="140" t="s">
        <v>262</v>
      </c>
      <c r="H340" s="141">
        <v>60.602</v>
      </c>
      <c r="I340" s="242"/>
      <c r="J340" s="142">
        <f>ROUND(I340*H340,2)</f>
        <v>0</v>
      </c>
      <c r="K340" s="143"/>
      <c r="L340" s="31"/>
      <c r="M340" s="144" t="s">
        <v>1</v>
      </c>
      <c r="N340" s="145" t="s">
        <v>39</v>
      </c>
      <c r="O340" s="146">
        <v>0</v>
      </c>
      <c r="P340" s="146">
        <f>O340*H340</f>
        <v>0</v>
      </c>
      <c r="Q340" s="146">
        <v>0</v>
      </c>
      <c r="R340" s="146">
        <f>Q340*H340</f>
        <v>0</v>
      </c>
      <c r="S340" s="146">
        <v>0</v>
      </c>
      <c r="T340" s="147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48" t="s">
        <v>138</v>
      </c>
      <c r="AT340" s="148" t="s">
        <v>134</v>
      </c>
      <c r="AU340" s="148" t="s">
        <v>84</v>
      </c>
      <c r="AY340" s="18" t="s">
        <v>133</v>
      </c>
      <c r="BE340" s="149">
        <f>IF(N340="základní",J340,0)</f>
        <v>0</v>
      </c>
      <c r="BF340" s="149">
        <f>IF(N340="snížená",J340,0)</f>
        <v>0</v>
      </c>
      <c r="BG340" s="149">
        <f>IF(N340="zákl. přenesená",J340,0)</f>
        <v>0</v>
      </c>
      <c r="BH340" s="149">
        <f>IF(N340="sníž. přenesená",J340,0)</f>
        <v>0</v>
      </c>
      <c r="BI340" s="149">
        <f>IF(N340="nulová",J340,0)</f>
        <v>0</v>
      </c>
      <c r="BJ340" s="18" t="s">
        <v>82</v>
      </c>
      <c r="BK340" s="149">
        <f>ROUND(I340*H340,2)</f>
        <v>0</v>
      </c>
      <c r="BL340" s="18" t="s">
        <v>138</v>
      </c>
      <c r="BM340" s="148" t="s">
        <v>487</v>
      </c>
    </row>
    <row r="341" spans="2:63" s="11" customFormat="1" ht="22.9" customHeight="1">
      <c r="B341" s="126"/>
      <c r="D341" s="127" t="s">
        <v>73</v>
      </c>
      <c r="E341" s="162" t="s">
        <v>132</v>
      </c>
      <c r="F341" s="162" t="s">
        <v>488</v>
      </c>
      <c r="J341" s="163">
        <f>BK341</f>
        <v>0</v>
      </c>
      <c r="L341" s="126"/>
      <c r="M341" s="130"/>
      <c r="N341" s="131"/>
      <c r="O341" s="131"/>
      <c r="P341" s="132">
        <f>SUM(P342:P383)</f>
        <v>0</v>
      </c>
      <c r="Q341" s="131"/>
      <c r="R341" s="132">
        <f>SUM(R342:R383)</f>
        <v>0</v>
      </c>
      <c r="S341" s="131"/>
      <c r="T341" s="133">
        <f>SUM(T342:T383)</f>
        <v>0</v>
      </c>
      <c r="AR341" s="127" t="s">
        <v>82</v>
      </c>
      <c r="AT341" s="134" t="s">
        <v>73</v>
      </c>
      <c r="AU341" s="134" t="s">
        <v>82</v>
      </c>
      <c r="AY341" s="127" t="s">
        <v>133</v>
      </c>
      <c r="BK341" s="135">
        <f>SUM(BK342:BK383)</f>
        <v>0</v>
      </c>
    </row>
    <row r="342" spans="1:65" s="2" customFormat="1" ht="21.75" customHeight="1">
      <c r="A342" s="30"/>
      <c r="B342" s="136"/>
      <c r="C342" s="137" t="s">
        <v>489</v>
      </c>
      <c r="D342" s="137" t="s">
        <v>134</v>
      </c>
      <c r="E342" s="138" t="s">
        <v>490</v>
      </c>
      <c r="F342" s="139" t="s">
        <v>491</v>
      </c>
      <c r="G342" s="140" t="s">
        <v>262</v>
      </c>
      <c r="H342" s="141">
        <v>35.02</v>
      </c>
      <c r="I342" s="242"/>
      <c r="J342" s="142">
        <f>ROUND(I342*H342,2)</f>
        <v>0</v>
      </c>
      <c r="K342" s="143"/>
      <c r="L342" s="31"/>
      <c r="M342" s="144" t="s">
        <v>1</v>
      </c>
      <c r="N342" s="145" t="s">
        <v>39</v>
      </c>
      <c r="O342" s="146">
        <v>0</v>
      </c>
      <c r="P342" s="146">
        <f>O342*H342</f>
        <v>0</v>
      </c>
      <c r="Q342" s="146">
        <v>0</v>
      </c>
      <c r="R342" s="146">
        <f>Q342*H342</f>
        <v>0</v>
      </c>
      <c r="S342" s="146">
        <v>0</v>
      </c>
      <c r="T342" s="147">
        <f>S342*H342</f>
        <v>0</v>
      </c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R342" s="148" t="s">
        <v>138</v>
      </c>
      <c r="AT342" s="148" t="s">
        <v>134</v>
      </c>
      <c r="AU342" s="148" t="s">
        <v>84</v>
      </c>
      <c r="AY342" s="18" t="s">
        <v>133</v>
      </c>
      <c r="BE342" s="149">
        <f>IF(N342="základní",J342,0)</f>
        <v>0</v>
      </c>
      <c r="BF342" s="149">
        <f>IF(N342="snížená",J342,0)</f>
        <v>0</v>
      </c>
      <c r="BG342" s="149">
        <f>IF(N342="zákl. přenesená",J342,0)</f>
        <v>0</v>
      </c>
      <c r="BH342" s="149">
        <f>IF(N342="sníž. přenesená",J342,0)</f>
        <v>0</v>
      </c>
      <c r="BI342" s="149">
        <f>IF(N342="nulová",J342,0)</f>
        <v>0</v>
      </c>
      <c r="BJ342" s="18" t="s">
        <v>82</v>
      </c>
      <c r="BK342" s="149">
        <f>ROUND(I342*H342,2)</f>
        <v>0</v>
      </c>
      <c r="BL342" s="18" t="s">
        <v>138</v>
      </c>
      <c r="BM342" s="148" t="s">
        <v>492</v>
      </c>
    </row>
    <row r="343" spans="1:47" s="2" customFormat="1" ht="19.5">
      <c r="A343" s="30"/>
      <c r="B343" s="31"/>
      <c r="C343" s="30"/>
      <c r="D343" s="150" t="s">
        <v>139</v>
      </c>
      <c r="E343" s="30"/>
      <c r="F343" s="151" t="s">
        <v>493</v>
      </c>
      <c r="G343" s="30"/>
      <c r="H343" s="30"/>
      <c r="I343" s="30"/>
      <c r="J343" s="30"/>
      <c r="K343" s="30"/>
      <c r="L343" s="31"/>
      <c r="M343" s="152"/>
      <c r="N343" s="153"/>
      <c r="O343" s="56"/>
      <c r="P343" s="56"/>
      <c r="Q343" s="56"/>
      <c r="R343" s="56"/>
      <c r="S343" s="56"/>
      <c r="T343" s="57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T343" s="18" t="s">
        <v>139</v>
      </c>
      <c r="AU343" s="18" t="s">
        <v>84</v>
      </c>
    </row>
    <row r="344" spans="2:51" s="13" customFormat="1" ht="11.25">
      <c r="B344" s="164"/>
      <c r="D344" s="150" t="s">
        <v>230</v>
      </c>
      <c r="E344" s="165" t="s">
        <v>1</v>
      </c>
      <c r="F344" s="166" t="s">
        <v>293</v>
      </c>
      <c r="H344" s="165" t="s">
        <v>1</v>
      </c>
      <c r="L344" s="164"/>
      <c r="M344" s="167"/>
      <c r="N344" s="168"/>
      <c r="O344" s="168"/>
      <c r="P344" s="168"/>
      <c r="Q344" s="168"/>
      <c r="R344" s="168"/>
      <c r="S344" s="168"/>
      <c r="T344" s="169"/>
      <c r="AT344" s="165" t="s">
        <v>230</v>
      </c>
      <c r="AU344" s="165" t="s">
        <v>84</v>
      </c>
      <c r="AV344" s="13" t="s">
        <v>82</v>
      </c>
      <c r="AW344" s="13" t="s">
        <v>30</v>
      </c>
      <c r="AX344" s="13" t="s">
        <v>74</v>
      </c>
      <c r="AY344" s="165" t="s">
        <v>133</v>
      </c>
    </row>
    <row r="345" spans="2:51" s="14" customFormat="1" ht="11.25">
      <c r="B345" s="170"/>
      <c r="D345" s="150" t="s">
        <v>230</v>
      </c>
      <c r="E345" s="171" t="s">
        <v>1</v>
      </c>
      <c r="F345" s="172" t="s">
        <v>294</v>
      </c>
      <c r="H345" s="173">
        <v>35.02</v>
      </c>
      <c r="L345" s="170"/>
      <c r="M345" s="174"/>
      <c r="N345" s="175"/>
      <c r="O345" s="175"/>
      <c r="P345" s="175"/>
      <c r="Q345" s="175"/>
      <c r="R345" s="175"/>
      <c r="S345" s="175"/>
      <c r="T345" s="176"/>
      <c r="AT345" s="171" t="s">
        <v>230</v>
      </c>
      <c r="AU345" s="171" t="s">
        <v>84</v>
      </c>
      <c r="AV345" s="14" t="s">
        <v>84</v>
      </c>
      <c r="AW345" s="14" t="s">
        <v>30</v>
      </c>
      <c r="AX345" s="14" t="s">
        <v>74</v>
      </c>
      <c r="AY345" s="171" t="s">
        <v>133</v>
      </c>
    </row>
    <row r="346" spans="2:51" s="15" customFormat="1" ht="11.25">
      <c r="B346" s="177"/>
      <c r="D346" s="150" t="s">
        <v>230</v>
      </c>
      <c r="E346" s="178" t="s">
        <v>1</v>
      </c>
      <c r="F346" s="179" t="s">
        <v>233</v>
      </c>
      <c r="H346" s="180">
        <v>35.02</v>
      </c>
      <c r="L346" s="177"/>
      <c r="M346" s="181"/>
      <c r="N346" s="182"/>
      <c r="O346" s="182"/>
      <c r="P346" s="182"/>
      <c r="Q346" s="182"/>
      <c r="R346" s="182"/>
      <c r="S346" s="182"/>
      <c r="T346" s="183"/>
      <c r="AT346" s="178" t="s">
        <v>230</v>
      </c>
      <c r="AU346" s="178" t="s">
        <v>84</v>
      </c>
      <c r="AV346" s="15" t="s">
        <v>138</v>
      </c>
      <c r="AW346" s="15" t="s">
        <v>30</v>
      </c>
      <c r="AX346" s="15" t="s">
        <v>82</v>
      </c>
      <c r="AY346" s="178" t="s">
        <v>133</v>
      </c>
    </row>
    <row r="347" spans="1:65" s="2" customFormat="1" ht="24.2" customHeight="1">
      <c r="A347" s="30"/>
      <c r="B347" s="136"/>
      <c r="C347" s="137" t="s">
        <v>358</v>
      </c>
      <c r="D347" s="137" t="s">
        <v>134</v>
      </c>
      <c r="E347" s="138" t="s">
        <v>494</v>
      </c>
      <c r="F347" s="139" t="s">
        <v>495</v>
      </c>
      <c r="G347" s="140" t="s">
        <v>262</v>
      </c>
      <c r="H347" s="141">
        <v>89.92</v>
      </c>
      <c r="I347" s="242"/>
      <c r="J347" s="142">
        <f>ROUND(I347*H347,2)</f>
        <v>0</v>
      </c>
      <c r="K347" s="143"/>
      <c r="L347" s="31"/>
      <c r="M347" s="144" t="s">
        <v>1</v>
      </c>
      <c r="N347" s="145" t="s">
        <v>39</v>
      </c>
      <c r="O347" s="146">
        <v>0</v>
      </c>
      <c r="P347" s="146">
        <f>O347*H347</f>
        <v>0</v>
      </c>
      <c r="Q347" s="146">
        <v>0</v>
      </c>
      <c r="R347" s="146">
        <f>Q347*H347</f>
        <v>0</v>
      </c>
      <c r="S347" s="146">
        <v>0</v>
      </c>
      <c r="T347" s="147">
        <f>S347*H347</f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48" t="s">
        <v>138</v>
      </c>
      <c r="AT347" s="148" t="s">
        <v>134</v>
      </c>
      <c r="AU347" s="148" t="s">
        <v>84</v>
      </c>
      <c r="AY347" s="18" t="s">
        <v>133</v>
      </c>
      <c r="BE347" s="149">
        <f>IF(N347="základní",J347,0)</f>
        <v>0</v>
      </c>
      <c r="BF347" s="149">
        <f>IF(N347="snížená",J347,0)</f>
        <v>0</v>
      </c>
      <c r="BG347" s="149">
        <f>IF(N347="zákl. přenesená",J347,0)</f>
        <v>0</v>
      </c>
      <c r="BH347" s="149">
        <f>IF(N347="sníž. přenesená",J347,0)</f>
        <v>0</v>
      </c>
      <c r="BI347" s="149">
        <f>IF(N347="nulová",J347,0)</f>
        <v>0</v>
      </c>
      <c r="BJ347" s="18" t="s">
        <v>82</v>
      </c>
      <c r="BK347" s="149">
        <f>ROUND(I347*H347,2)</f>
        <v>0</v>
      </c>
      <c r="BL347" s="18" t="s">
        <v>138</v>
      </c>
      <c r="BM347" s="148" t="s">
        <v>496</v>
      </c>
    </row>
    <row r="348" spans="2:51" s="13" customFormat="1" ht="11.25">
      <c r="B348" s="164"/>
      <c r="D348" s="150" t="s">
        <v>230</v>
      </c>
      <c r="E348" s="165" t="s">
        <v>1</v>
      </c>
      <c r="F348" s="166" t="s">
        <v>295</v>
      </c>
      <c r="H348" s="165" t="s">
        <v>1</v>
      </c>
      <c r="L348" s="164"/>
      <c r="M348" s="167"/>
      <c r="N348" s="168"/>
      <c r="O348" s="168"/>
      <c r="P348" s="168"/>
      <c r="Q348" s="168"/>
      <c r="R348" s="168"/>
      <c r="S348" s="168"/>
      <c r="T348" s="169"/>
      <c r="AT348" s="165" t="s">
        <v>230</v>
      </c>
      <c r="AU348" s="165" t="s">
        <v>84</v>
      </c>
      <c r="AV348" s="13" t="s">
        <v>82</v>
      </c>
      <c r="AW348" s="13" t="s">
        <v>30</v>
      </c>
      <c r="AX348" s="13" t="s">
        <v>74</v>
      </c>
      <c r="AY348" s="165" t="s">
        <v>133</v>
      </c>
    </row>
    <row r="349" spans="2:51" s="14" customFormat="1" ht="11.25">
      <c r="B349" s="170"/>
      <c r="D349" s="150" t="s">
        <v>230</v>
      </c>
      <c r="E349" s="171" t="s">
        <v>1</v>
      </c>
      <c r="F349" s="172" t="s">
        <v>296</v>
      </c>
      <c r="H349" s="173">
        <v>89.92</v>
      </c>
      <c r="L349" s="170"/>
      <c r="M349" s="174"/>
      <c r="N349" s="175"/>
      <c r="O349" s="175"/>
      <c r="P349" s="175"/>
      <c r="Q349" s="175"/>
      <c r="R349" s="175"/>
      <c r="S349" s="175"/>
      <c r="T349" s="176"/>
      <c r="AT349" s="171" t="s">
        <v>230</v>
      </c>
      <c r="AU349" s="171" t="s">
        <v>84</v>
      </c>
      <c r="AV349" s="14" t="s">
        <v>84</v>
      </c>
      <c r="AW349" s="14" t="s">
        <v>30</v>
      </c>
      <c r="AX349" s="14" t="s">
        <v>74</v>
      </c>
      <c r="AY349" s="171" t="s">
        <v>133</v>
      </c>
    </row>
    <row r="350" spans="2:51" s="15" customFormat="1" ht="11.25">
      <c r="B350" s="177"/>
      <c r="D350" s="150" t="s">
        <v>230</v>
      </c>
      <c r="E350" s="178" t="s">
        <v>1</v>
      </c>
      <c r="F350" s="179" t="s">
        <v>233</v>
      </c>
      <c r="H350" s="180">
        <v>89.92</v>
      </c>
      <c r="L350" s="177"/>
      <c r="M350" s="181"/>
      <c r="N350" s="182"/>
      <c r="O350" s="182"/>
      <c r="P350" s="182"/>
      <c r="Q350" s="182"/>
      <c r="R350" s="182"/>
      <c r="S350" s="182"/>
      <c r="T350" s="183"/>
      <c r="AT350" s="178" t="s">
        <v>230</v>
      </c>
      <c r="AU350" s="178" t="s">
        <v>84</v>
      </c>
      <c r="AV350" s="15" t="s">
        <v>138</v>
      </c>
      <c r="AW350" s="15" t="s">
        <v>30</v>
      </c>
      <c r="AX350" s="15" t="s">
        <v>82</v>
      </c>
      <c r="AY350" s="178" t="s">
        <v>133</v>
      </c>
    </row>
    <row r="351" spans="1:65" s="2" customFormat="1" ht="21.75" customHeight="1">
      <c r="A351" s="30"/>
      <c r="B351" s="136"/>
      <c r="C351" s="137" t="s">
        <v>497</v>
      </c>
      <c r="D351" s="137" t="s">
        <v>134</v>
      </c>
      <c r="E351" s="138" t="s">
        <v>498</v>
      </c>
      <c r="F351" s="139" t="s">
        <v>499</v>
      </c>
      <c r="G351" s="140" t="s">
        <v>262</v>
      </c>
      <c r="H351" s="141">
        <v>244.54</v>
      </c>
      <c r="I351" s="242"/>
      <c r="J351" s="142">
        <f>ROUND(I351*H351,2)</f>
        <v>0</v>
      </c>
      <c r="K351" s="143"/>
      <c r="L351" s="31"/>
      <c r="M351" s="144" t="s">
        <v>1</v>
      </c>
      <c r="N351" s="145" t="s">
        <v>39</v>
      </c>
      <c r="O351" s="146">
        <v>0</v>
      </c>
      <c r="P351" s="146">
        <f>O351*H351</f>
        <v>0</v>
      </c>
      <c r="Q351" s="146">
        <v>0</v>
      </c>
      <c r="R351" s="146">
        <f>Q351*H351</f>
        <v>0</v>
      </c>
      <c r="S351" s="146">
        <v>0</v>
      </c>
      <c r="T351" s="147">
        <f>S351*H351</f>
        <v>0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148" t="s">
        <v>138</v>
      </c>
      <c r="AT351" s="148" t="s">
        <v>134</v>
      </c>
      <c r="AU351" s="148" t="s">
        <v>84</v>
      </c>
      <c r="AY351" s="18" t="s">
        <v>133</v>
      </c>
      <c r="BE351" s="149">
        <f>IF(N351="základní",J351,0)</f>
        <v>0</v>
      </c>
      <c r="BF351" s="149">
        <f>IF(N351="snížená",J351,0)</f>
        <v>0</v>
      </c>
      <c r="BG351" s="149">
        <f>IF(N351="zákl. přenesená",J351,0)</f>
        <v>0</v>
      </c>
      <c r="BH351" s="149">
        <f>IF(N351="sníž. přenesená",J351,0)</f>
        <v>0</v>
      </c>
      <c r="BI351" s="149">
        <f>IF(N351="nulová",J351,0)</f>
        <v>0</v>
      </c>
      <c r="BJ351" s="18" t="s">
        <v>82</v>
      </c>
      <c r="BK351" s="149">
        <f>ROUND(I351*H351,2)</f>
        <v>0</v>
      </c>
      <c r="BL351" s="18" t="s">
        <v>138</v>
      </c>
      <c r="BM351" s="148" t="s">
        <v>500</v>
      </c>
    </row>
    <row r="352" spans="2:51" s="13" customFormat="1" ht="11.25">
      <c r="B352" s="164"/>
      <c r="D352" s="150" t="s">
        <v>230</v>
      </c>
      <c r="E352" s="165" t="s">
        <v>1</v>
      </c>
      <c r="F352" s="166" t="s">
        <v>291</v>
      </c>
      <c r="H352" s="165" t="s">
        <v>1</v>
      </c>
      <c r="L352" s="164"/>
      <c r="M352" s="167"/>
      <c r="N352" s="168"/>
      <c r="O352" s="168"/>
      <c r="P352" s="168"/>
      <c r="Q352" s="168"/>
      <c r="R352" s="168"/>
      <c r="S352" s="168"/>
      <c r="T352" s="169"/>
      <c r="AT352" s="165" t="s">
        <v>230</v>
      </c>
      <c r="AU352" s="165" t="s">
        <v>84</v>
      </c>
      <c r="AV352" s="13" t="s">
        <v>82</v>
      </c>
      <c r="AW352" s="13" t="s">
        <v>30</v>
      </c>
      <c r="AX352" s="13" t="s">
        <v>74</v>
      </c>
      <c r="AY352" s="165" t="s">
        <v>133</v>
      </c>
    </row>
    <row r="353" spans="2:51" s="14" customFormat="1" ht="11.25">
      <c r="B353" s="170"/>
      <c r="D353" s="150" t="s">
        <v>230</v>
      </c>
      <c r="E353" s="171" t="s">
        <v>1</v>
      </c>
      <c r="F353" s="172" t="s">
        <v>292</v>
      </c>
      <c r="H353" s="173">
        <v>209.52</v>
      </c>
      <c r="L353" s="170"/>
      <c r="M353" s="174"/>
      <c r="N353" s="175"/>
      <c r="O353" s="175"/>
      <c r="P353" s="175"/>
      <c r="Q353" s="175"/>
      <c r="R353" s="175"/>
      <c r="S353" s="175"/>
      <c r="T353" s="176"/>
      <c r="AT353" s="171" t="s">
        <v>230</v>
      </c>
      <c r="AU353" s="171" t="s">
        <v>84</v>
      </c>
      <c r="AV353" s="14" t="s">
        <v>84</v>
      </c>
      <c r="AW353" s="14" t="s">
        <v>30</v>
      </c>
      <c r="AX353" s="14" t="s">
        <v>74</v>
      </c>
      <c r="AY353" s="171" t="s">
        <v>133</v>
      </c>
    </row>
    <row r="354" spans="2:51" s="13" customFormat="1" ht="11.25">
      <c r="B354" s="164"/>
      <c r="D354" s="150" t="s">
        <v>230</v>
      </c>
      <c r="E354" s="165" t="s">
        <v>1</v>
      </c>
      <c r="F354" s="166" t="s">
        <v>293</v>
      </c>
      <c r="H354" s="165" t="s">
        <v>1</v>
      </c>
      <c r="L354" s="164"/>
      <c r="M354" s="167"/>
      <c r="N354" s="168"/>
      <c r="O354" s="168"/>
      <c r="P354" s="168"/>
      <c r="Q354" s="168"/>
      <c r="R354" s="168"/>
      <c r="S354" s="168"/>
      <c r="T354" s="169"/>
      <c r="AT354" s="165" t="s">
        <v>230</v>
      </c>
      <c r="AU354" s="165" t="s">
        <v>84</v>
      </c>
      <c r="AV354" s="13" t="s">
        <v>82</v>
      </c>
      <c r="AW354" s="13" t="s">
        <v>30</v>
      </c>
      <c r="AX354" s="13" t="s">
        <v>74</v>
      </c>
      <c r="AY354" s="165" t="s">
        <v>133</v>
      </c>
    </row>
    <row r="355" spans="2:51" s="14" customFormat="1" ht="11.25">
      <c r="B355" s="170"/>
      <c r="D355" s="150" t="s">
        <v>230</v>
      </c>
      <c r="E355" s="171" t="s">
        <v>1</v>
      </c>
      <c r="F355" s="172" t="s">
        <v>294</v>
      </c>
      <c r="H355" s="173">
        <v>35.02</v>
      </c>
      <c r="L355" s="170"/>
      <c r="M355" s="174"/>
      <c r="N355" s="175"/>
      <c r="O355" s="175"/>
      <c r="P355" s="175"/>
      <c r="Q355" s="175"/>
      <c r="R355" s="175"/>
      <c r="S355" s="175"/>
      <c r="T355" s="176"/>
      <c r="AT355" s="171" t="s">
        <v>230</v>
      </c>
      <c r="AU355" s="171" t="s">
        <v>84</v>
      </c>
      <c r="AV355" s="14" t="s">
        <v>84</v>
      </c>
      <c r="AW355" s="14" t="s">
        <v>30</v>
      </c>
      <c r="AX355" s="14" t="s">
        <v>74</v>
      </c>
      <c r="AY355" s="171" t="s">
        <v>133</v>
      </c>
    </row>
    <row r="356" spans="2:51" s="15" customFormat="1" ht="11.25">
      <c r="B356" s="177"/>
      <c r="D356" s="150" t="s">
        <v>230</v>
      </c>
      <c r="E356" s="178" t="s">
        <v>1</v>
      </c>
      <c r="F356" s="179" t="s">
        <v>233</v>
      </c>
      <c r="H356" s="180">
        <v>244.54000000000002</v>
      </c>
      <c r="L356" s="177"/>
      <c r="M356" s="181"/>
      <c r="N356" s="182"/>
      <c r="O356" s="182"/>
      <c r="P356" s="182"/>
      <c r="Q356" s="182"/>
      <c r="R356" s="182"/>
      <c r="S356" s="182"/>
      <c r="T356" s="183"/>
      <c r="AT356" s="178" t="s">
        <v>230</v>
      </c>
      <c r="AU356" s="178" t="s">
        <v>84</v>
      </c>
      <c r="AV356" s="15" t="s">
        <v>138</v>
      </c>
      <c r="AW356" s="15" t="s">
        <v>30</v>
      </c>
      <c r="AX356" s="15" t="s">
        <v>82</v>
      </c>
      <c r="AY356" s="178" t="s">
        <v>133</v>
      </c>
    </row>
    <row r="357" spans="1:65" s="2" customFormat="1" ht="24.2" customHeight="1">
      <c r="A357" s="30"/>
      <c r="B357" s="136"/>
      <c r="C357" s="137" t="s">
        <v>361</v>
      </c>
      <c r="D357" s="137" t="s">
        <v>134</v>
      </c>
      <c r="E357" s="138" t="s">
        <v>501</v>
      </c>
      <c r="F357" s="139" t="s">
        <v>502</v>
      </c>
      <c r="G357" s="140" t="s">
        <v>262</v>
      </c>
      <c r="H357" s="141">
        <v>35.02</v>
      </c>
      <c r="I357" s="242"/>
      <c r="J357" s="142">
        <f>ROUND(I357*H357,2)</f>
        <v>0</v>
      </c>
      <c r="K357" s="143"/>
      <c r="L357" s="31"/>
      <c r="M357" s="144" t="s">
        <v>1</v>
      </c>
      <c r="N357" s="145" t="s">
        <v>39</v>
      </c>
      <c r="O357" s="146">
        <v>0</v>
      </c>
      <c r="P357" s="146">
        <f>O357*H357</f>
        <v>0</v>
      </c>
      <c r="Q357" s="146">
        <v>0</v>
      </c>
      <c r="R357" s="146">
        <f>Q357*H357</f>
        <v>0</v>
      </c>
      <c r="S357" s="146">
        <v>0</v>
      </c>
      <c r="T357" s="147">
        <f>S357*H357</f>
        <v>0</v>
      </c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R357" s="148" t="s">
        <v>138</v>
      </c>
      <c r="AT357" s="148" t="s">
        <v>134</v>
      </c>
      <c r="AU357" s="148" t="s">
        <v>84</v>
      </c>
      <c r="AY357" s="18" t="s">
        <v>133</v>
      </c>
      <c r="BE357" s="149">
        <f>IF(N357="základní",J357,0)</f>
        <v>0</v>
      </c>
      <c r="BF357" s="149">
        <f>IF(N357="snížená",J357,0)</f>
        <v>0</v>
      </c>
      <c r="BG357" s="149">
        <f>IF(N357="zákl. přenesená",J357,0)</f>
        <v>0</v>
      </c>
      <c r="BH357" s="149">
        <f>IF(N357="sníž. přenesená",J357,0)</f>
        <v>0</v>
      </c>
      <c r="BI357" s="149">
        <f>IF(N357="nulová",J357,0)</f>
        <v>0</v>
      </c>
      <c r="BJ357" s="18" t="s">
        <v>82</v>
      </c>
      <c r="BK357" s="149">
        <f>ROUND(I357*H357,2)</f>
        <v>0</v>
      </c>
      <c r="BL357" s="18" t="s">
        <v>138</v>
      </c>
      <c r="BM357" s="148" t="s">
        <v>503</v>
      </c>
    </row>
    <row r="358" spans="2:51" s="13" customFormat="1" ht="11.25">
      <c r="B358" s="164"/>
      <c r="D358" s="150" t="s">
        <v>230</v>
      </c>
      <c r="E358" s="165" t="s">
        <v>1</v>
      </c>
      <c r="F358" s="166" t="s">
        <v>293</v>
      </c>
      <c r="H358" s="165" t="s">
        <v>1</v>
      </c>
      <c r="L358" s="164"/>
      <c r="M358" s="167"/>
      <c r="N358" s="168"/>
      <c r="O358" s="168"/>
      <c r="P358" s="168"/>
      <c r="Q358" s="168"/>
      <c r="R358" s="168"/>
      <c r="S358" s="168"/>
      <c r="T358" s="169"/>
      <c r="AT358" s="165" t="s">
        <v>230</v>
      </c>
      <c r="AU358" s="165" t="s">
        <v>84</v>
      </c>
      <c r="AV358" s="13" t="s">
        <v>82</v>
      </c>
      <c r="AW358" s="13" t="s">
        <v>30</v>
      </c>
      <c r="AX358" s="13" t="s">
        <v>74</v>
      </c>
      <c r="AY358" s="165" t="s">
        <v>133</v>
      </c>
    </row>
    <row r="359" spans="2:51" s="14" customFormat="1" ht="11.25">
      <c r="B359" s="170"/>
      <c r="D359" s="150" t="s">
        <v>230</v>
      </c>
      <c r="E359" s="171" t="s">
        <v>1</v>
      </c>
      <c r="F359" s="172" t="s">
        <v>294</v>
      </c>
      <c r="H359" s="173">
        <v>35.02</v>
      </c>
      <c r="L359" s="170"/>
      <c r="M359" s="174"/>
      <c r="N359" s="175"/>
      <c r="O359" s="175"/>
      <c r="P359" s="175"/>
      <c r="Q359" s="175"/>
      <c r="R359" s="175"/>
      <c r="S359" s="175"/>
      <c r="T359" s="176"/>
      <c r="AT359" s="171" t="s">
        <v>230</v>
      </c>
      <c r="AU359" s="171" t="s">
        <v>84</v>
      </c>
      <c r="AV359" s="14" t="s">
        <v>84</v>
      </c>
      <c r="AW359" s="14" t="s">
        <v>30</v>
      </c>
      <c r="AX359" s="14" t="s">
        <v>74</v>
      </c>
      <c r="AY359" s="171" t="s">
        <v>133</v>
      </c>
    </row>
    <row r="360" spans="2:51" s="15" customFormat="1" ht="11.25">
      <c r="B360" s="177"/>
      <c r="D360" s="150" t="s">
        <v>230</v>
      </c>
      <c r="E360" s="178" t="s">
        <v>1</v>
      </c>
      <c r="F360" s="179" t="s">
        <v>233</v>
      </c>
      <c r="H360" s="180">
        <v>35.02</v>
      </c>
      <c r="L360" s="177"/>
      <c r="M360" s="181"/>
      <c r="N360" s="182"/>
      <c r="O360" s="182"/>
      <c r="P360" s="182"/>
      <c r="Q360" s="182"/>
      <c r="R360" s="182"/>
      <c r="S360" s="182"/>
      <c r="T360" s="183"/>
      <c r="AT360" s="178" t="s">
        <v>230</v>
      </c>
      <c r="AU360" s="178" t="s">
        <v>84</v>
      </c>
      <c r="AV360" s="15" t="s">
        <v>138</v>
      </c>
      <c r="AW360" s="15" t="s">
        <v>30</v>
      </c>
      <c r="AX360" s="15" t="s">
        <v>82</v>
      </c>
      <c r="AY360" s="178" t="s">
        <v>133</v>
      </c>
    </row>
    <row r="361" spans="1:65" s="2" customFormat="1" ht="24.2" customHeight="1">
      <c r="A361" s="30"/>
      <c r="B361" s="136"/>
      <c r="C361" s="137" t="s">
        <v>504</v>
      </c>
      <c r="D361" s="137" t="s">
        <v>134</v>
      </c>
      <c r="E361" s="138" t="s">
        <v>505</v>
      </c>
      <c r="F361" s="139" t="s">
        <v>506</v>
      </c>
      <c r="G361" s="140" t="s">
        <v>262</v>
      </c>
      <c r="H361" s="141">
        <v>35.02</v>
      </c>
      <c r="I361" s="242"/>
      <c r="J361" s="142">
        <f>ROUND(I361*H361,2)</f>
        <v>0</v>
      </c>
      <c r="K361" s="143"/>
      <c r="L361" s="31"/>
      <c r="M361" s="144" t="s">
        <v>1</v>
      </c>
      <c r="N361" s="145" t="s">
        <v>39</v>
      </c>
      <c r="O361" s="146">
        <v>0</v>
      </c>
      <c r="P361" s="146">
        <f>O361*H361</f>
        <v>0</v>
      </c>
      <c r="Q361" s="146">
        <v>0</v>
      </c>
      <c r="R361" s="146">
        <f>Q361*H361</f>
        <v>0</v>
      </c>
      <c r="S361" s="146">
        <v>0</v>
      </c>
      <c r="T361" s="147">
        <f>S361*H361</f>
        <v>0</v>
      </c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R361" s="148" t="s">
        <v>138</v>
      </c>
      <c r="AT361" s="148" t="s">
        <v>134</v>
      </c>
      <c r="AU361" s="148" t="s">
        <v>84</v>
      </c>
      <c r="AY361" s="18" t="s">
        <v>133</v>
      </c>
      <c r="BE361" s="149">
        <f>IF(N361="základní",J361,0)</f>
        <v>0</v>
      </c>
      <c r="BF361" s="149">
        <f>IF(N361="snížená",J361,0)</f>
        <v>0</v>
      </c>
      <c r="BG361" s="149">
        <f>IF(N361="zákl. přenesená",J361,0)</f>
        <v>0</v>
      </c>
      <c r="BH361" s="149">
        <f>IF(N361="sníž. přenesená",J361,0)</f>
        <v>0</v>
      </c>
      <c r="BI361" s="149">
        <f>IF(N361="nulová",J361,0)</f>
        <v>0</v>
      </c>
      <c r="BJ361" s="18" t="s">
        <v>82</v>
      </c>
      <c r="BK361" s="149">
        <f>ROUND(I361*H361,2)</f>
        <v>0</v>
      </c>
      <c r="BL361" s="18" t="s">
        <v>138</v>
      </c>
      <c r="BM361" s="148" t="s">
        <v>507</v>
      </c>
    </row>
    <row r="362" spans="2:51" s="13" customFormat="1" ht="11.25">
      <c r="B362" s="164"/>
      <c r="D362" s="150" t="s">
        <v>230</v>
      </c>
      <c r="E362" s="165" t="s">
        <v>1</v>
      </c>
      <c r="F362" s="166" t="s">
        <v>293</v>
      </c>
      <c r="H362" s="165" t="s">
        <v>1</v>
      </c>
      <c r="L362" s="164"/>
      <c r="M362" s="167"/>
      <c r="N362" s="168"/>
      <c r="O362" s="168"/>
      <c r="P362" s="168"/>
      <c r="Q362" s="168"/>
      <c r="R362" s="168"/>
      <c r="S362" s="168"/>
      <c r="T362" s="169"/>
      <c r="AT362" s="165" t="s">
        <v>230</v>
      </c>
      <c r="AU362" s="165" t="s">
        <v>84</v>
      </c>
      <c r="AV362" s="13" t="s">
        <v>82</v>
      </c>
      <c r="AW362" s="13" t="s">
        <v>30</v>
      </c>
      <c r="AX362" s="13" t="s">
        <v>74</v>
      </c>
      <c r="AY362" s="165" t="s">
        <v>133</v>
      </c>
    </row>
    <row r="363" spans="2:51" s="14" customFormat="1" ht="11.25">
      <c r="B363" s="170"/>
      <c r="D363" s="150" t="s">
        <v>230</v>
      </c>
      <c r="E363" s="171" t="s">
        <v>1</v>
      </c>
      <c r="F363" s="172" t="s">
        <v>294</v>
      </c>
      <c r="H363" s="173">
        <v>35.02</v>
      </c>
      <c r="L363" s="170"/>
      <c r="M363" s="174"/>
      <c r="N363" s="175"/>
      <c r="O363" s="175"/>
      <c r="P363" s="175"/>
      <c r="Q363" s="175"/>
      <c r="R363" s="175"/>
      <c r="S363" s="175"/>
      <c r="T363" s="176"/>
      <c r="AT363" s="171" t="s">
        <v>230</v>
      </c>
      <c r="AU363" s="171" t="s">
        <v>84</v>
      </c>
      <c r="AV363" s="14" t="s">
        <v>84</v>
      </c>
      <c r="AW363" s="14" t="s">
        <v>30</v>
      </c>
      <c r="AX363" s="14" t="s">
        <v>74</v>
      </c>
      <c r="AY363" s="171" t="s">
        <v>133</v>
      </c>
    </row>
    <row r="364" spans="2:51" s="15" customFormat="1" ht="11.25">
      <c r="B364" s="177"/>
      <c r="D364" s="150" t="s">
        <v>230</v>
      </c>
      <c r="E364" s="178" t="s">
        <v>1</v>
      </c>
      <c r="F364" s="179" t="s">
        <v>233</v>
      </c>
      <c r="H364" s="180">
        <v>35.02</v>
      </c>
      <c r="L364" s="177"/>
      <c r="M364" s="181"/>
      <c r="N364" s="182"/>
      <c r="O364" s="182"/>
      <c r="P364" s="182"/>
      <c r="Q364" s="182"/>
      <c r="R364" s="182"/>
      <c r="S364" s="182"/>
      <c r="T364" s="183"/>
      <c r="AT364" s="178" t="s">
        <v>230</v>
      </c>
      <c r="AU364" s="178" t="s">
        <v>84</v>
      </c>
      <c r="AV364" s="15" t="s">
        <v>138</v>
      </c>
      <c r="AW364" s="15" t="s">
        <v>30</v>
      </c>
      <c r="AX364" s="15" t="s">
        <v>82</v>
      </c>
      <c r="AY364" s="178" t="s">
        <v>133</v>
      </c>
    </row>
    <row r="365" spans="1:65" s="2" customFormat="1" ht="24.2" customHeight="1">
      <c r="A365" s="30"/>
      <c r="B365" s="136"/>
      <c r="C365" s="137" t="s">
        <v>368</v>
      </c>
      <c r="D365" s="137" t="s">
        <v>134</v>
      </c>
      <c r="E365" s="138" t="s">
        <v>508</v>
      </c>
      <c r="F365" s="139" t="s">
        <v>509</v>
      </c>
      <c r="G365" s="140" t="s">
        <v>262</v>
      </c>
      <c r="H365" s="141">
        <v>209.52</v>
      </c>
      <c r="I365" s="242"/>
      <c r="J365" s="142">
        <f>ROUND(I365*H365,2)</f>
        <v>0</v>
      </c>
      <c r="K365" s="143"/>
      <c r="L365" s="31"/>
      <c r="M365" s="144" t="s">
        <v>1</v>
      </c>
      <c r="N365" s="145" t="s">
        <v>39</v>
      </c>
      <c r="O365" s="146">
        <v>0</v>
      </c>
      <c r="P365" s="146">
        <f>O365*H365</f>
        <v>0</v>
      </c>
      <c r="Q365" s="146">
        <v>0</v>
      </c>
      <c r="R365" s="146">
        <f>Q365*H365</f>
        <v>0</v>
      </c>
      <c r="S365" s="146">
        <v>0</v>
      </c>
      <c r="T365" s="147">
        <f>S365*H365</f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48" t="s">
        <v>138</v>
      </c>
      <c r="AT365" s="148" t="s">
        <v>134</v>
      </c>
      <c r="AU365" s="148" t="s">
        <v>84</v>
      </c>
      <c r="AY365" s="18" t="s">
        <v>133</v>
      </c>
      <c r="BE365" s="149">
        <f>IF(N365="základní",J365,0)</f>
        <v>0</v>
      </c>
      <c r="BF365" s="149">
        <f>IF(N365="snížená",J365,0)</f>
        <v>0</v>
      </c>
      <c r="BG365" s="149">
        <f>IF(N365="zákl. přenesená",J365,0)</f>
        <v>0</v>
      </c>
      <c r="BH365" s="149">
        <f>IF(N365="sníž. přenesená",J365,0)</f>
        <v>0</v>
      </c>
      <c r="BI365" s="149">
        <f>IF(N365="nulová",J365,0)</f>
        <v>0</v>
      </c>
      <c r="BJ365" s="18" t="s">
        <v>82</v>
      </c>
      <c r="BK365" s="149">
        <f>ROUND(I365*H365,2)</f>
        <v>0</v>
      </c>
      <c r="BL365" s="18" t="s">
        <v>138</v>
      </c>
      <c r="BM365" s="148" t="s">
        <v>510</v>
      </c>
    </row>
    <row r="366" spans="2:51" s="13" customFormat="1" ht="11.25">
      <c r="B366" s="164"/>
      <c r="D366" s="150" t="s">
        <v>230</v>
      </c>
      <c r="E366" s="165" t="s">
        <v>1</v>
      </c>
      <c r="F366" s="166" t="s">
        <v>291</v>
      </c>
      <c r="H366" s="165" t="s">
        <v>1</v>
      </c>
      <c r="L366" s="164"/>
      <c r="M366" s="167"/>
      <c r="N366" s="168"/>
      <c r="O366" s="168"/>
      <c r="P366" s="168"/>
      <c r="Q366" s="168"/>
      <c r="R366" s="168"/>
      <c r="S366" s="168"/>
      <c r="T366" s="169"/>
      <c r="AT366" s="165" t="s">
        <v>230</v>
      </c>
      <c r="AU366" s="165" t="s">
        <v>84</v>
      </c>
      <c r="AV366" s="13" t="s">
        <v>82</v>
      </c>
      <c r="AW366" s="13" t="s">
        <v>30</v>
      </c>
      <c r="AX366" s="13" t="s">
        <v>74</v>
      </c>
      <c r="AY366" s="165" t="s">
        <v>133</v>
      </c>
    </row>
    <row r="367" spans="2:51" s="14" customFormat="1" ht="11.25">
      <c r="B367" s="170"/>
      <c r="D367" s="150" t="s">
        <v>230</v>
      </c>
      <c r="E367" s="171" t="s">
        <v>1</v>
      </c>
      <c r="F367" s="172" t="s">
        <v>292</v>
      </c>
      <c r="H367" s="173">
        <v>209.52</v>
      </c>
      <c r="L367" s="170"/>
      <c r="M367" s="174"/>
      <c r="N367" s="175"/>
      <c r="O367" s="175"/>
      <c r="P367" s="175"/>
      <c r="Q367" s="175"/>
      <c r="R367" s="175"/>
      <c r="S367" s="175"/>
      <c r="T367" s="176"/>
      <c r="AT367" s="171" t="s">
        <v>230</v>
      </c>
      <c r="AU367" s="171" t="s">
        <v>84</v>
      </c>
      <c r="AV367" s="14" t="s">
        <v>84</v>
      </c>
      <c r="AW367" s="14" t="s">
        <v>30</v>
      </c>
      <c r="AX367" s="14" t="s">
        <v>74</v>
      </c>
      <c r="AY367" s="171" t="s">
        <v>133</v>
      </c>
    </row>
    <row r="368" spans="2:51" s="15" customFormat="1" ht="11.25">
      <c r="B368" s="177"/>
      <c r="D368" s="150" t="s">
        <v>230</v>
      </c>
      <c r="E368" s="178" t="s">
        <v>1</v>
      </c>
      <c r="F368" s="179" t="s">
        <v>233</v>
      </c>
      <c r="H368" s="180">
        <v>209.52</v>
      </c>
      <c r="L368" s="177"/>
      <c r="M368" s="181"/>
      <c r="N368" s="182"/>
      <c r="O368" s="182"/>
      <c r="P368" s="182"/>
      <c r="Q368" s="182"/>
      <c r="R368" s="182"/>
      <c r="S368" s="182"/>
      <c r="T368" s="183"/>
      <c r="AT368" s="178" t="s">
        <v>230</v>
      </c>
      <c r="AU368" s="178" t="s">
        <v>84</v>
      </c>
      <c r="AV368" s="15" t="s">
        <v>138</v>
      </c>
      <c r="AW368" s="15" t="s">
        <v>30</v>
      </c>
      <c r="AX368" s="15" t="s">
        <v>82</v>
      </c>
      <c r="AY368" s="178" t="s">
        <v>133</v>
      </c>
    </row>
    <row r="369" spans="1:65" s="2" customFormat="1" ht="24.2" customHeight="1">
      <c r="A369" s="30"/>
      <c r="B369" s="136"/>
      <c r="C369" s="137" t="s">
        <v>511</v>
      </c>
      <c r="D369" s="137" t="s">
        <v>134</v>
      </c>
      <c r="E369" s="138" t="s">
        <v>512</v>
      </c>
      <c r="F369" s="139" t="s">
        <v>513</v>
      </c>
      <c r="G369" s="140" t="s">
        <v>262</v>
      </c>
      <c r="H369" s="141">
        <v>134.604</v>
      </c>
      <c r="I369" s="242"/>
      <c r="J369" s="142">
        <f>ROUND(I369*H369,2)</f>
        <v>0</v>
      </c>
      <c r="K369" s="143"/>
      <c r="L369" s="31"/>
      <c r="M369" s="144" t="s">
        <v>1</v>
      </c>
      <c r="N369" s="145" t="s">
        <v>39</v>
      </c>
      <c r="O369" s="146">
        <v>0</v>
      </c>
      <c r="P369" s="146">
        <f>O369*H369</f>
        <v>0</v>
      </c>
      <c r="Q369" s="146">
        <v>0</v>
      </c>
      <c r="R369" s="146">
        <f>Q369*H369</f>
        <v>0</v>
      </c>
      <c r="S369" s="146">
        <v>0</v>
      </c>
      <c r="T369" s="147">
        <f>S369*H369</f>
        <v>0</v>
      </c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R369" s="148" t="s">
        <v>138</v>
      </c>
      <c r="AT369" s="148" t="s">
        <v>134</v>
      </c>
      <c r="AU369" s="148" t="s">
        <v>84</v>
      </c>
      <c r="AY369" s="18" t="s">
        <v>133</v>
      </c>
      <c r="BE369" s="149">
        <f>IF(N369="základní",J369,0)</f>
        <v>0</v>
      </c>
      <c r="BF369" s="149">
        <f>IF(N369="snížená",J369,0)</f>
        <v>0</v>
      </c>
      <c r="BG369" s="149">
        <f>IF(N369="zákl. přenesená",J369,0)</f>
        <v>0</v>
      </c>
      <c r="BH369" s="149">
        <f>IF(N369="sníž. přenesená",J369,0)</f>
        <v>0</v>
      </c>
      <c r="BI369" s="149">
        <f>IF(N369="nulová",J369,0)</f>
        <v>0</v>
      </c>
      <c r="BJ369" s="18" t="s">
        <v>82</v>
      </c>
      <c r="BK369" s="149">
        <f>ROUND(I369*H369,2)</f>
        <v>0</v>
      </c>
      <c r="BL369" s="18" t="s">
        <v>138</v>
      </c>
      <c r="BM369" s="148" t="s">
        <v>514</v>
      </c>
    </row>
    <row r="370" spans="2:51" s="13" customFormat="1" ht="11.25">
      <c r="B370" s="164"/>
      <c r="D370" s="150" t="s">
        <v>230</v>
      </c>
      <c r="E370" s="165" t="s">
        <v>1</v>
      </c>
      <c r="F370" s="166" t="s">
        <v>515</v>
      </c>
      <c r="H370" s="165" t="s">
        <v>1</v>
      </c>
      <c r="L370" s="164"/>
      <c r="M370" s="167"/>
      <c r="N370" s="168"/>
      <c r="O370" s="168"/>
      <c r="P370" s="168"/>
      <c r="Q370" s="168"/>
      <c r="R370" s="168"/>
      <c r="S370" s="168"/>
      <c r="T370" s="169"/>
      <c r="AT370" s="165" t="s">
        <v>230</v>
      </c>
      <c r="AU370" s="165" t="s">
        <v>84</v>
      </c>
      <c r="AV370" s="13" t="s">
        <v>82</v>
      </c>
      <c r="AW370" s="13" t="s">
        <v>30</v>
      </c>
      <c r="AX370" s="13" t="s">
        <v>74</v>
      </c>
      <c r="AY370" s="165" t="s">
        <v>133</v>
      </c>
    </row>
    <row r="371" spans="2:51" s="14" customFormat="1" ht="11.25">
      <c r="B371" s="170"/>
      <c r="D371" s="150" t="s">
        <v>230</v>
      </c>
      <c r="E371" s="171" t="s">
        <v>1</v>
      </c>
      <c r="F371" s="172" t="s">
        <v>298</v>
      </c>
      <c r="H371" s="173">
        <v>39.744</v>
      </c>
      <c r="L371" s="170"/>
      <c r="M371" s="174"/>
      <c r="N371" s="175"/>
      <c r="O371" s="175"/>
      <c r="P371" s="175"/>
      <c r="Q371" s="175"/>
      <c r="R371" s="175"/>
      <c r="S371" s="175"/>
      <c r="T371" s="176"/>
      <c r="AT371" s="171" t="s">
        <v>230</v>
      </c>
      <c r="AU371" s="171" t="s">
        <v>84</v>
      </c>
      <c r="AV371" s="14" t="s">
        <v>84</v>
      </c>
      <c r="AW371" s="14" t="s">
        <v>30</v>
      </c>
      <c r="AX371" s="14" t="s">
        <v>74</v>
      </c>
      <c r="AY371" s="171" t="s">
        <v>133</v>
      </c>
    </row>
    <row r="372" spans="2:51" s="13" customFormat="1" ht="11.25">
      <c r="B372" s="164"/>
      <c r="D372" s="150" t="s">
        <v>230</v>
      </c>
      <c r="E372" s="165" t="s">
        <v>1</v>
      </c>
      <c r="F372" s="166" t="s">
        <v>299</v>
      </c>
      <c r="H372" s="165" t="s">
        <v>1</v>
      </c>
      <c r="L372" s="164"/>
      <c r="M372" s="167"/>
      <c r="N372" s="168"/>
      <c r="O372" s="168"/>
      <c r="P372" s="168"/>
      <c r="Q372" s="168"/>
      <c r="R372" s="168"/>
      <c r="S372" s="168"/>
      <c r="T372" s="169"/>
      <c r="AT372" s="165" t="s">
        <v>230</v>
      </c>
      <c r="AU372" s="165" t="s">
        <v>84</v>
      </c>
      <c r="AV372" s="13" t="s">
        <v>82</v>
      </c>
      <c r="AW372" s="13" t="s">
        <v>30</v>
      </c>
      <c r="AX372" s="13" t="s">
        <v>74</v>
      </c>
      <c r="AY372" s="165" t="s">
        <v>133</v>
      </c>
    </row>
    <row r="373" spans="2:51" s="14" customFormat="1" ht="11.25">
      <c r="B373" s="170"/>
      <c r="D373" s="150" t="s">
        <v>230</v>
      </c>
      <c r="E373" s="171" t="s">
        <v>1</v>
      </c>
      <c r="F373" s="172" t="s">
        <v>300</v>
      </c>
      <c r="H373" s="173">
        <v>94.86</v>
      </c>
      <c r="L373" s="170"/>
      <c r="M373" s="174"/>
      <c r="N373" s="175"/>
      <c r="O373" s="175"/>
      <c r="P373" s="175"/>
      <c r="Q373" s="175"/>
      <c r="R373" s="175"/>
      <c r="S373" s="175"/>
      <c r="T373" s="176"/>
      <c r="AT373" s="171" t="s">
        <v>230</v>
      </c>
      <c r="AU373" s="171" t="s">
        <v>84</v>
      </c>
      <c r="AV373" s="14" t="s">
        <v>84</v>
      </c>
      <c r="AW373" s="14" t="s">
        <v>30</v>
      </c>
      <c r="AX373" s="14" t="s">
        <v>74</v>
      </c>
      <c r="AY373" s="171" t="s">
        <v>133</v>
      </c>
    </row>
    <row r="374" spans="2:51" s="15" customFormat="1" ht="11.25">
      <c r="B374" s="177"/>
      <c r="D374" s="150" t="s">
        <v>230</v>
      </c>
      <c r="E374" s="178" t="s">
        <v>1</v>
      </c>
      <c r="F374" s="179" t="s">
        <v>233</v>
      </c>
      <c r="H374" s="180">
        <v>134.60399999999998</v>
      </c>
      <c r="L374" s="177"/>
      <c r="M374" s="181"/>
      <c r="N374" s="182"/>
      <c r="O374" s="182"/>
      <c r="P374" s="182"/>
      <c r="Q374" s="182"/>
      <c r="R374" s="182"/>
      <c r="S374" s="182"/>
      <c r="T374" s="183"/>
      <c r="AT374" s="178" t="s">
        <v>230</v>
      </c>
      <c r="AU374" s="178" t="s">
        <v>84</v>
      </c>
      <c r="AV374" s="15" t="s">
        <v>138</v>
      </c>
      <c r="AW374" s="15" t="s">
        <v>30</v>
      </c>
      <c r="AX374" s="15" t="s">
        <v>82</v>
      </c>
      <c r="AY374" s="178" t="s">
        <v>133</v>
      </c>
    </row>
    <row r="375" spans="1:65" s="2" customFormat="1" ht="24.2" customHeight="1">
      <c r="A375" s="30"/>
      <c r="B375" s="136"/>
      <c r="C375" s="137" t="s">
        <v>372</v>
      </c>
      <c r="D375" s="137" t="s">
        <v>134</v>
      </c>
      <c r="E375" s="138" t="s">
        <v>516</v>
      </c>
      <c r="F375" s="139" t="s">
        <v>517</v>
      </c>
      <c r="G375" s="140" t="s">
        <v>262</v>
      </c>
      <c r="H375" s="141">
        <v>35.02</v>
      </c>
      <c r="I375" s="242"/>
      <c r="J375" s="142">
        <f>ROUND(I375*H375,2)</f>
        <v>0</v>
      </c>
      <c r="K375" s="143"/>
      <c r="L375" s="31"/>
      <c r="M375" s="144" t="s">
        <v>1</v>
      </c>
      <c r="N375" s="145" t="s">
        <v>39</v>
      </c>
      <c r="O375" s="146">
        <v>0</v>
      </c>
      <c r="P375" s="146">
        <f>O375*H375</f>
        <v>0</v>
      </c>
      <c r="Q375" s="146">
        <v>0</v>
      </c>
      <c r="R375" s="146">
        <f>Q375*H375</f>
        <v>0</v>
      </c>
      <c r="S375" s="146">
        <v>0</v>
      </c>
      <c r="T375" s="147">
        <f>S375*H375</f>
        <v>0</v>
      </c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R375" s="148" t="s">
        <v>138</v>
      </c>
      <c r="AT375" s="148" t="s">
        <v>134</v>
      </c>
      <c r="AU375" s="148" t="s">
        <v>84</v>
      </c>
      <c r="AY375" s="18" t="s">
        <v>133</v>
      </c>
      <c r="BE375" s="149">
        <f>IF(N375="základní",J375,0)</f>
        <v>0</v>
      </c>
      <c r="BF375" s="149">
        <f>IF(N375="snížená",J375,0)</f>
        <v>0</v>
      </c>
      <c r="BG375" s="149">
        <f>IF(N375="zákl. přenesená",J375,0)</f>
        <v>0</v>
      </c>
      <c r="BH375" s="149">
        <f>IF(N375="sníž. přenesená",J375,0)</f>
        <v>0</v>
      </c>
      <c r="BI375" s="149">
        <f>IF(N375="nulová",J375,0)</f>
        <v>0</v>
      </c>
      <c r="BJ375" s="18" t="s">
        <v>82</v>
      </c>
      <c r="BK375" s="149">
        <f>ROUND(I375*H375,2)</f>
        <v>0</v>
      </c>
      <c r="BL375" s="18" t="s">
        <v>138</v>
      </c>
      <c r="BM375" s="148" t="s">
        <v>518</v>
      </c>
    </row>
    <row r="376" spans="2:51" s="13" customFormat="1" ht="11.25">
      <c r="B376" s="164"/>
      <c r="D376" s="150" t="s">
        <v>230</v>
      </c>
      <c r="E376" s="165" t="s">
        <v>1</v>
      </c>
      <c r="F376" s="166" t="s">
        <v>293</v>
      </c>
      <c r="H376" s="165" t="s">
        <v>1</v>
      </c>
      <c r="L376" s="164"/>
      <c r="M376" s="167"/>
      <c r="N376" s="168"/>
      <c r="O376" s="168"/>
      <c r="P376" s="168"/>
      <c r="Q376" s="168"/>
      <c r="R376" s="168"/>
      <c r="S376" s="168"/>
      <c r="T376" s="169"/>
      <c r="AT376" s="165" t="s">
        <v>230</v>
      </c>
      <c r="AU376" s="165" t="s">
        <v>84</v>
      </c>
      <c r="AV376" s="13" t="s">
        <v>82</v>
      </c>
      <c r="AW376" s="13" t="s">
        <v>30</v>
      </c>
      <c r="AX376" s="13" t="s">
        <v>74</v>
      </c>
      <c r="AY376" s="165" t="s">
        <v>133</v>
      </c>
    </row>
    <row r="377" spans="2:51" s="14" customFormat="1" ht="11.25">
      <c r="B377" s="170"/>
      <c r="D377" s="150" t="s">
        <v>230</v>
      </c>
      <c r="E377" s="171" t="s">
        <v>1</v>
      </c>
      <c r="F377" s="172" t="s">
        <v>294</v>
      </c>
      <c r="H377" s="173">
        <v>35.02</v>
      </c>
      <c r="L377" s="170"/>
      <c r="M377" s="174"/>
      <c r="N377" s="175"/>
      <c r="O377" s="175"/>
      <c r="P377" s="175"/>
      <c r="Q377" s="175"/>
      <c r="R377" s="175"/>
      <c r="S377" s="175"/>
      <c r="T377" s="176"/>
      <c r="AT377" s="171" t="s">
        <v>230</v>
      </c>
      <c r="AU377" s="171" t="s">
        <v>84</v>
      </c>
      <c r="AV377" s="14" t="s">
        <v>84</v>
      </c>
      <c r="AW377" s="14" t="s">
        <v>30</v>
      </c>
      <c r="AX377" s="14" t="s">
        <v>74</v>
      </c>
      <c r="AY377" s="171" t="s">
        <v>133</v>
      </c>
    </row>
    <row r="378" spans="2:51" s="15" customFormat="1" ht="11.25">
      <c r="B378" s="177"/>
      <c r="D378" s="150" t="s">
        <v>230</v>
      </c>
      <c r="E378" s="178" t="s">
        <v>1</v>
      </c>
      <c r="F378" s="179" t="s">
        <v>233</v>
      </c>
      <c r="H378" s="180">
        <v>35.02</v>
      </c>
      <c r="L378" s="177"/>
      <c r="M378" s="181"/>
      <c r="N378" s="182"/>
      <c r="O378" s="182"/>
      <c r="P378" s="182"/>
      <c r="Q378" s="182"/>
      <c r="R378" s="182"/>
      <c r="S378" s="182"/>
      <c r="T378" s="183"/>
      <c r="AT378" s="178" t="s">
        <v>230</v>
      </c>
      <c r="AU378" s="178" t="s">
        <v>84</v>
      </c>
      <c r="AV378" s="15" t="s">
        <v>138</v>
      </c>
      <c r="AW378" s="15" t="s">
        <v>30</v>
      </c>
      <c r="AX378" s="15" t="s">
        <v>82</v>
      </c>
      <c r="AY378" s="178" t="s">
        <v>133</v>
      </c>
    </row>
    <row r="379" spans="1:65" s="2" customFormat="1" ht="16.5" customHeight="1">
      <c r="A379" s="30"/>
      <c r="B379" s="136"/>
      <c r="C379" s="137" t="s">
        <v>519</v>
      </c>
      <c r="D379" s="137" t="s">
        <v>134</v>
      </c>
      <c r="E379" s="138" t="s">
        <v>520</v>
      </c>
      <c r="F379" s="139" t="s">
        <v>521</v>
      </c>
      <c r="G379" s="140" t="s">
        <v>262</v>
      </c>
      <c r="H379" s="141">
        <v>89.92</v>
      </c>
      <c r="I379" s="242"/>
      <c r="J379" s="142">
        <f>ROUND(I379*H379,2)</f>
        <v>0</v>
      </c>
      <c r="K379" s="143"/>
      <c r="L379" s="31"/>
      <c r="M379" s="144" t="s">
        <v>1</v>
      </c>
      <c r="N379" s="145" t="s">
        <v>39</v>
      </c>
      <c r="O379" s="146">
        <v>0</v>
      </c>
      <c r="P379" s="146">
        <f>O379*H379</f>
        <v>0</v>
      </c>
      <c r="Q379" s="146">
        <v>0</v>
      </c>
      <c r="R379" s="146">
        <f>Q379*H379</f>
        <v>0</v>
      </c>
      <c r="S379" s="146">
        <v>0</v>
      </c>
      <c r="T379" s="147">
        <f>S379*H379</f>
        <v>0</v>
      </c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R379" s="148" t="s">
        <v>138</v>
      </c>
      <c r="AT379" s="148" t="s">
        <v>134</v>
      </c>
      <c r="AU379" s="148" t="s">
        <v>84</v>
      </c>
      <c r="AY379" s="18" t="s">
        <v>133</v>
      </c>
      <c r="BE379" s="149">
        <f>IF(N379="základní",J379,0)</f>
        <v>0</v>
      </c>
      <c r="BF379" s="149">
        <f>IF(N379="snížená",J379,0)</f>
        <v>0</v>
      </c>
      <c r="BG379" s="149">
        <f>IF(N379="zákl. přenesená",J379,0)</f>
        <v>0</v>
      </c>
      <c r="BH379" s="149">
        <f>IF(N379="sníž. přenesená",J379,0)</f>
        <v>0</v>
      </c>
      <c r="BI379" s="149">
        <f>IF(N379="nulová",J379,0)</f>
        <v>0</v>
      </c>
      <c r="BJ379" s="18" t="s">
        <v>82</v>
      </c>
      <c r="BK379" s="149">
        <f>ROUND(I379*H379,2)</f>
        <v>0</v>
      </c>
      <c r="BL379" s="18" t="s">
        <v>138</v>
      </c>
      <c r="BM379" s="148" t="s">
        <v>522</v>
      </c>
    </row>
    <row r="380" spans="1:47" s="2" customFormat="1" ht="19.5">
      <c r="A380" s="30"/>
      <c r="B380" s="31"/>
      <c r="C380" s="30"/>
      <c r="D380" s="150" t="s">
        <v>139</v>
      </c>
      <c r="E380" s="30"/>
      <c r="F380" s="151" t="s">
        <v>523</v>
      </c>
      <c r="G380" s="30"/>
      <c r="H380" s="30"/>
      <c r="I380" s="30"/>
      <c r="J380" s="30"/>
      <c r="K380" s="30"/>
      <c r="L380" s="31"/>
      <c r="M380" s="152"/>
      <c r="N380" s="153"/>
      <c r="O380" s="56"/>
      <c r="P380" s="56"/>
      <c r="Q380" s="56"/>
      <c r="R380" s="56"/>
      <c r="S380" s="56"/>
      <c r="T380" s="57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T380" s="18" t="s">
        <v>139</v>
      </c>
      <c r="AU380" s="18" t="s">
        <v>84</v>
      </c>
    </row>
    <row r="381" spans="2:51" s="13" customFormat="1" ht="11.25">
      <c r="B381" s="164"/>
      <c r="D381" s="150" t="s">
        <v>230</v>
      </c>
      <c r="E381" s="165" t="s">
        <v>1</v>
      </c>
      <c r="F381" s="166" t="s">
        <v>295</v>
      </c>
      <c r="H381" s="165" t="s">
        <v>1</v>
      </c>
      <c r="L381" s="164"/>
      <c r="M381" s="167"/>
      <c r="N381" s="168"/>
      <c r="O381" s="168"/>
      <c r="P381" s="168"/>
      <c r="Q381" s="168"/>
      <c r="R381" s="168"/>
      <c r="S381" s="168"/>
      <c r="T381" s="169"/>
      <c r="AT381" s="165" t="s">
        <v>230</v>
      </c>
      <c r="AU381" s="165" t="s">
        <v>84</v>
      </c>
      <c r="AV381" s="13" t="s">
        <v>82</v>
      </c>
      <c r="AW381" s="13" t="s">
        <v>30</v>
      </c>
      <c r="AX381" s="13" t="s">
        <v>74</v>
      </c>
      <c r="AY381" s="165" t="s">
        <v>133</v>
      </c>
    </row>
    <row r="382" spans="2:51" s="14" customFormat="1" ht="11.25">
      <c r="B382" s="170"/>
      <c r="D382" s="150" t="s">
        <v>230</v>
      </c>
      <c r="E382" s="171" t="s">
        <v>1</v>
      </c>
      <c r="F382" s="172" t="s">
        <v>296</v>
      </c>
      <c r="H382" s="173">
        <v>89.92</v>
      </c>
      <c r="L382" s="170"/>
      <c r="M382" s="174"/>
      <c r="N382" s="175"/>
      <c r="O382" s="175"/>
      <c r="P382" s="175"/>
      <c r="Q382" s="175"/>
      <c r="R382" s="175"/>
      <c r="S382" s="175"/>
      <c r="T382" s="176"/>
      <c r="AT382" s="171" t="s">
        <v>230</v>
      </c>
      <c r="AU382" s="171" t="s">
        <v>84</v>
      </c>
      <c r="AV382" s="14" t="s">
        <v>84</v>
      </c>
      <c r="AW382" s="14" t="s">
        <v>30</v>
      </c>
      <c r="AX382" s="14" t="s">
        <v>74</v>
      </c>
      <c r="AY382" s="171" t="s">
        <v>133</v>
      </c>
    </row>
    <row r="383" spans="2:51" s="15" customFormat="1" ht="11.25">
      <c r="B383" s="177"/>
      <c r="D383" s="150" t="s">
        <v>230</v>
      </c>
      <c r="E383" s="178" t="s">
        <v>1</v>
      </c>
      <c r="F383" s="179" t="s">
        <v>233</v>
      </c>
      <c r="H383" s="180">
        <v>89.92</v>
      </c>
      <c r="L383" s="177"/>
      <c r="M383" s="181"/>
      <c r="N383" s="182"/>
      <c r="O383" s="182"/>
      <c r="P383" s="182"/>
      <c r="Q383" s="182"/>
      <c r="R383" s="182"/>
      <c r="S383" s="182"/>
      <c r="T383" s="183"/>
      <c r="AT383" s="178" t="s">
        <v>230</v>
      </c>
      <c r="AU383" s="178" t="s">
        <v>84</v>
      </c>
      <c r="AV383" s="15" t="s">
        <v>138</v>
      </c>
      <c r="AW383" s="15" t="s">
        <v>30</v>
      </c>
      <c r="AX383" s="15" t="s">
        <v>82</v>
      </c>
      <c r="AY383" s="178" t="s">
        <v>133</v>
      </c>
    </row>
    <row r="384" spans="2:63" s="11" customFormat="1" ht="22.9" customHeight="1">
      <c r="B384" s="126"/>
      <c r="D384" s="127" t="s">
        <v>73</v>
      </c>
      <c r="E384" s="162" t="s">
        <v>148</v>
      </c>
      <c r="F384" s="162" t="s">
        <v>524</v>
      </c>
      <c r="J384" s="163">
        <f>BK384</f>
        <v>0</v>
      </c>
      <c r="L384" s="126"/>
      <c r="M384" s="130"/>
      <c r="N384" s="131"/>
      <c r="O384" s="131"/>
      <c r="P384" s="132">
        <f>SUM(P385:P480)</f>
        <v>0</v>
      </c>
      <c r="Q384" s="131"/>
      <c r="R384" s="132">
        <f>SUM(R385:R480)</f>
        <v>0</v>
      </c>
      <c r="S384" s="131"/>
      <c r="T384" s="133">
        <f>SUM(T385:T480)</f>
        <v>0</v>
      </c>
      <c r="AR384" s="127" t="s">
        <v>82</v>
      </c>
      <c r="AT384" s="134" t="s">
        <v>73</v>
      </c>
      <c r="AU384" s="134" t="s">
        <v>82</v>
      </c>
      <c r="AY384" s="127" t="s">
        <v>133</v>
      </c>
      <c r="BK384" s="135">
        <f>SUM(BK385:BK480)</f>
        <v>0</v>
      </c>
    </row>
    <row r="385" spans="1:65" s="2" customFormat="1" ht="24.2" customHeight="1">
      <c r="A385" s="30"/>
      <c r="B385" s="136"/>
      <c r="C385" s="137" t="s">
        <v>384</v>
      </c>
      <c r="D385" s="137" t="s">
        <v>134</v>
      </c>
      <c r="E385" s="138" t="s">
        <v>525</v>
      </c>
      <c r="F385" s="139" t="s">
        <v>526</v>
      </c>
      <c r="G385" s="140" t="s">
        <v>262</v>
      </c>
      <c r="H385" s="141">
        <v>3.64</v>
      </c>
      <c r="I385" s="242"/>
      <c r="J385" s="142">
        <f>ROUND(I385*H385,2)</f>
        <v>0</v>
      </c>
      <c r="K385" s="143"/>
      <c r="L385" s="31"/>
      <c r="M385" s="144" t="s">
        <v>1</v>
      </c>
      <c r="N385" s="145" t="s">
        <v>39</v>
      </c>
      <c r="O385" s="146">
        <v>0</v>
      </c>
      <c r="P385" s="146">
        <f>O385*H385</f>
        <v>0</v>
      </c>
      <c r="Q385" s="146">
        <v>0</v>
      </c>
      <c r="R385" s="146">
        <f>Q385*H385</f>
        <v>0</v>
      </c>
      <c r="S385" s="146">
        <v>0</v>
      </c>
      <c r="T385" s="147">
        <f>S385*H385</f>
        <v>0</v>
      </c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R385" s="148" t="s">
        <v>138</v>
      </c>
      <c r="AT385" s="148" t="s">
        <v>134</v>
      </c>
      <c r="AU385" s="148" t="s">
        <v>84</v>
      </c>
      <c r="AY385" s="18" t="s">
        <v>133</v>
      </c>
      <c r="BE385" s="149">
        <f>IF(N385="základní",J385,0)</f>
        <v>0</v>
      </c>
      <c r="BF385" s="149">
        <f>IF(N385="snížená",J385,0)</f>
        <v>0</v>
      </c>
      <c r="BG385" s="149">
        <f>IF(N385="zákl. přenesená",J385,0)</f>
        <v>0</v>
      </c>
      <c r="BH385" s="149">
        <f>IF(N385="sníž. přenesená",J385,0)</f>
        <v>0</v>
      </c>
      <c r="BI385" s="149">
        <f>IF(N385="nulová",J385,0)</f>
        <v>0</v>
      </c>
      <c r="BJ385" s="18" t="s">
        <v>82</v>
      </c>
      <c r="BK385" s="149">
        <f>ROUND(I385*H385,2)</f>
        <v>0</v>
      </c>
      <c r="BL385" s="18" t="s">
        <v>138</v>
      </c>
      <c r="BM385" s="148" t="s">
        <v>527</v>
      </c>
    </row>
    <row r="386" spans="2:51" s="13" customFormat="1" ht="11.25">
      <c r="B386" s="164"/>
      <c r="D386" s="150" t="s">
        <v>230</v>
      </c>
      <c r="E386" s="165" t="s">
        <v>1</v>
      </c>
      <c r="F386" s="166" t="s">
        <v>528</v>
      </c>
      <c r="H386" s="165" t="s">
        <v>1</v>
      </c>
      <c r="L386" s="164"/>
      <c r="M386" s="167"/>
      <c r="N386" s="168"/>
      <c r="O386" s="168"/>
      <c r="P386" s="168"/>
      <c r="Q386" s="168"/>
      <c r="R386" s="168"/>
      <c r="S386" s="168"/>
      <c r="T386" s="169"/>
      <c r="AT386" s="165" t="s">
        <v>230</v>
      </c>
      <c r="AU386" s="165" t="s">
        <v>84</v>
      </c>
      <c r="AV386" s="13" t="s">
        <v>82</v>
      </c>
      <c r="AW386" s="13" t="s">
        <v>30</v>
      </c>
      <c r="AX386" s="13" t="s">
        <v>74</v>
      </c>
      <c r="AY386" s="165" t="s">
        <v>133</v>
      </c>
    </row>
    <row r="387" spans="2:51" s="13" customFormat="1" ht="11.25">
      <c r="B387" s="164"/>
      <c r="D387" s="150" t="s">
        <v>230</v>
      </c>
      <c r="E387" s="165" t="s">
        <v>1</v>
      </c>
      <c r="F387" s="166" t="s">
        <v>529</v>
      </c>
      <c r="H387" s="165" t="s">
        <v>1</v>
      </c>
      <c r="L387" s="164"/>
      <c r="M387" s="167"/>
      <c r="N387" s="168"/>
      <c r="O387" s="168"/>
      <c r="P387" s="168"/>
      <c r="Q387" s="168"/>
      <c r="R387" s="168"/>
      <c r="S387" s="168"/>
      <c r="T387" s="169"/>
      <c r="AT387" s="165" t="s">
        <v>230</v>
      </c>
      <c r="AU387" s="165" t="s">
        <v>84</v>
      </c>
      <c r="AV387" s="13" t="s">
        <v>82</v>
      </c>
      <c r="AW387" s="13" t="s">
        <v>30</v>
      </c>
      <c r="AX387" s="13" t="s">
        <v>74</v>
      </c>
      <c r="AY387" s="165" t="s">
        <v>133</v>
      </c>
    </row>
    <row r="388" spans="2:51" s="13" customFormat="1" ht="11.25">
      <c r="B388" s="164"/>
      <c r="D388" s="150" t="s">
        <v>230</v>
      </c>
      <c r="E388" s="165" t="s">
        <v>1</v>
      </c>
      <c r="F388" s="166" t="s">
        <v>530</v>
      </c>
      <c r="H388" s="165" t="s">
        <v>1</v>
      </c>
      <c r="L388" s="164"/>
      <c r="M388" s="167"/>
      <c r="N388" s="168"/>
      <c r="O388" s="168"/>
      <c r="P388" s="168"/>
      <c r="Q388" s="168"/>
      <c r="R388" s="168"/>
      <c r="S388" s="168"/>
      <c r="T388" s="169"/>
      <c r="AT388" s="165" t="s">
        <v>230</v>
      </c>
      <c r="AU388" s="165" t="s">
        <v>84</v>
      </c>
      <c r="AV388" s="13" t="s">
        <v>82</v>
      </c>
      <c r="AW388" s="13" t="s">
        <v>30</v>
      </c>
      <c r="AX388" s="13" t="s">
        <v>74</v>
      </c>
      <c r="AY388" s="165" t="s">
        <v>133</v>
      </c>
    </row>
    <row r="389" spans="2:51" s="14" customFormat="1" ht="11.25">
      <c r="B389" s="170"/>
      <c r="D389" s="150" t="s">
        <v>230</v>
      </c>
      <c r="E389" s="171" t="s">
        <v>1</v>
      </c>
      <c r="F389" s="172" t="s">
        <v>531</v>
      </c>
      <c r="H389" s="173">
        <v>3.64</v>
      </c>
      <c r="L389" s="170"/>
      <c r="M389" s="174"/>
      <c r="N389" s="175"/>
      <c r="O389" s="175"/>
      <c r="P389" s="175"/>
      <c r="Q389" s="175"/>
      <c r="R389" s="175"/>
      <c r="S389" s="175"/>
      <c r="T389" s="176"/>
      <c r="AT389" s="171" t="s">
        <v>230</v>
      </c>
      <c r="AU389" s="171" t="s">
        <v>84</v>
      </c>
      <c r="AV389" s="14" t="s">
        <v>84</v>
      </c>
      <c r="AW389" s="14" t="s">
        <v>30</v>
      </c>
      <c r="AX389" s="14" t="s">
        <v>74</v>
      </c>
      <c r="AY389" s="171" t="s">
        <v>133</v>
      </c>
    </row>
    <row r="390" spans="2:51" s="15" customFormat="1" ht="11.25">
      <c r="B390" s="177"/>
      <c r="D390" s="150" t="s">
        <v>230</v>
      </c>
      <c r="E390" s="178" t="s">
        <v>1</v>
      </c>
      <c r="F390" s="179" t="s">
        <v>233</v>
      </c>
      <c r="H390" s="180">
        <v>3.64</v>
      </c>
      <c r="L390" s="177"/>
      <c r="M390" s="181"/>
      <c r="N390" s="182"/>
      <c r="O390" s="182"/>
      <c r="P390" s="182"/>
      <c r="Q390" s="182"/>
      <c r="R390" s="182"/>
      <c r="S390" s="182"/>
      <c r="T390" s="183"/>
      <c r="AT390" s="178" t="s">
        <v>230</v>
      </c>
      <c r="AU390" s="178" t="s">
        <v>84</v>
      </c>
      <c r="AV390" s="15" t="s">
        <v>138</v>
      </c>
      <c r="AW390" s="15" t="s">
        <v>30</v>
      </c>
      <c r="AX390" s="15" t="s">
        <v>82</v>
      </c>
      <c r="AY390" s="178" t="s">
        <v>133</v>
      </c>
    </row>
    <row r="391" spans="1:65" s="2" customFormat="1" ht="24.2" customHeight="1">
      <c r="A391" s="30"/>
      <c r="B391" s="136"/>
      <c r="C391" s="137" t="s">
        <v>532</v>
      </c>
      <c r="D391" s="137" t="s">
        <v>134</v>
      </c>
      <c r="E391" s="138" t="s">
        <v>533</v>
      </c>
      <c r="F391" s="139" t="s">
        <v>534</v>
      </c>
      <c r="G391" s="140" t="s">
        <v>262</v>
      </c>
      <c r="H391" s="141">
        <v>143.895</v>
      </c>
      <c r="I391" s="242"/>
      <c r="J391" s="142">
        <f>ROUND(I391*H391,2)</f>
        <v>0</v>
      </c>
      <c r="K391" s="143"/>
      <c r="L391" s="31"/>
      <c r="M391" s="144" t="s">
        <v>1</v>
      </c>
      <c r="N391" s="145" t="s">
        <v>39</v>
      </c>
      <c r="O391" s="146">
        <v>0</v>
      </c>
      <c r="P391" s="146">
        <f>O391*H391</f>
        <v>0</v>
      </c>
      <c r="Q391" s="146">
        <v>0</v>
      </c>
      <c r="R391" s="146">
        <f>Q391*H391</f>
        <v>0</v>
      </c>
      <c r="S391" s="146">
        <v>0</v>
      </c>
      <c r="T391" s="147">
        <f>S391*H391</f>
        <v>0</v>
      </c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R391" s="148" t="s">
        <v>138</v>
      </c>
      <c r="AT391" s="148" t="s">
        <v>134</v>
      </c>
      <c r="AU391" s="148" t="s">
        <v>84</v>
      </c>
      <c r="AY391" s="18" t="s">
        <v>133</v>
      </c>
      <c r="BE391" s="149">
        <f>IF(N391="základní",J391,0)</f>
        <v>0</v>
      </c>
      <c r="BF391" s="149">
        <f>IF(N391="snížená",J391,0)</f>
        <v>0</v>
      </c>
      <c r="BG391" s="149">
        <f>IF(N391="zákl. přenesená",J391,0)</f>
        <v>0</v>
      </c>
      <c r="BH391" s="149">
        <f>IF(N391="sníž. přenesená",J391,0)</f>
        <v>0</v>
      </c>
      <c r="BI391" s="149">
        <f>IF(N391="nulová",J391,0)</f>
        <v>0</v>
      </c>
      <c r="BJ391" s="18" t="s">
        <v>82</v>
      </c>
      <c r="BK391" s="149">
        <f>ROUND(I391*H391,2)</f>
        <v>0</v>
      </c>
      <c r="BL391" s="18" t="s">
        <v>138</v>
      </c>
      <c r="BM391" s="148" t="s">
        <v>535</v>
      </c>
    </row>
    <row r="392" spans="2:51" s="13" customFormat="1" ht="11.25">
      <c r="B392" s="164"/>
      <c r="D392" s="150" t="s">
        <v>230</v>
      </c>
      <c r="E392" s="165" t="s">
        <v>1</v>
      </c>
      <c r="F392" s="166" t="s">
        <v>536</v>
      </c>
      <c r="H392" s="165" t="s">
        <v>1</v>
      </c>
      <c r="L392" s="164"/>
      <c r="M392" s="167"/>
      <c r="N392" s="168"/>
      <c r="O392" s="168"/>
      <c r="P392" s="168"/>
      <c r="Q392" s="168"/>
      <c r="R392" s="168"/>
      <c r="S392" s="168"/>
      <c r="T392" s="169"/>
      <c r="AT392" s="165" t="s">
        <v>230</v>
      </c>
      <c r="AU392" s="165" t="s">
        <v>84</v>
      </c>
      <c r="AV392" s="13" t="s">
        <v>82</v>
      </c>
      <c r="AW392" s="13" t="s">
        <v>30</v>
      </c>
      <c r="AX392" s="13" t="s">
        <v>74</v>
      </c>
      <c r="AY392" s="165" t="s">
        <v>133</v>
      </c>
    </row>
    <row r="393" spans="2:51" s="14" customFormat="1" ht="11.25">
      <c r="B393" s="170"/>
      <c r="D393" s="150" t="s">
        <v>230</v>
      </c>
      <c r="E393" s="171" t="s">
        <v>1</v>
      </c>
      <c r="F393" s="172" t="s">
        <v>537</v>
      </c>
      <c r="H393" s="173">
        <v>143.895</v>
      </c>
      <c r="L393" s="170"/>
      <c r="M393" s="174"/>
      <c r="N393" s="175"/>
      <c r="O393" s="175"/>
      <c r="P393" s="175"/>
      <c r="Q393" s="175"/>
      <c r="R393" s="175"/>
      <c r="S393" s="175"/>
      <c r="T393" s="176"/>
      <c r="AT393" s="171" t="s">
        <v>230</v>
      </c>
      <c r="AU393" s="171" t="s">
        <v>84</v>
      </c>
      <c r="AV393" s="14" t="s">
        <v>84</v>
      </c>
      <c r="AW393" s="14" t="s">
        <v>30</v>
      </c>
      <c r="AX393" s="14" t="s">
        <v>74</v>
      </c>
      <c r="AY393" s="171" t="s">
        <v>133</v>
      </c>
    </row>
    <row r="394" spans="2:51" s="15" customFormat="1" ht="11.25">
      <c r="B394" s="177"/>
      <c r="D394" s="150" t="s">
        <v>230</v>
      </c>
      <c r="E394" s="178" t="s">
        <v>1</v>
      </c>
      <c r="F394" s="179" t="s">
        <v>233</v>
      </c>
      <c r="H394" s="180">
        <v>143.895</v>
      </c>
      <c r="L394" s="177"/>
      <c r="M394" s="181"/>
      <c r="N394" s="182"/>
      <c r="O394" s="182"/>
      <c r="P394" s="182"/>
      <c r="Q394" s="182"/>
      <c r="R394" s="182"/>
      <c r="S394" s="182"/>
      <c r="T394" s="183"/>
      <c r="AT394" s="178" t="s">
        <v>230</v>
      </c>
      <c r="AU394" s="178" t="s">
        <v>84</v>
      </c>
      <c r="AV394" s="15" t="s">
        <v>138</v>
      </c>
      <c r="AW394" s="15" t="s">
        <v>30</v>
      </c>
      <c r="AX394" s="15" t="s">
        <v>82</v>
      </c>
      <c r="AY394" s="178" t="s">
        <v>133</v>
      </c>
    </row>
    <row r="395" spans="1:65" s="2" customFormat="1" ht="24.2" customHeight="1">
      <c r="A395" s="30"/>
      <c r="B395" s="136"/>
      <c r="C395" s="137" t="s">
        <v>392</v>
      </c>
      <c r="D395" s="137" t="s">
        <v>134</v>
      </c>
      <c r="E395" s="138" t="s">
        <v>538</v>
      </c>
      <c r="F395" s="139" t="s">
        <v>539</v>
      </c>
      <c r="G395" s="140" t="s">
        <v>262</v>
      </c>
      <c r="H395" s="141">
        <v>3.64</v>
      </c>
      <c r="I395" s="242"/>
      <c r="J395" s="142">
        <f>ROUND(I395*H395,2)</f>
        <v>0</v>
      </c>
      <c r="K395" s="143"/>
      <c r="L395" s="31"/>
      <c r="M395" s="144" t="s">
        <v>1</v>
      </c>
      <c r="N395" s="145" t="s">
        <v>39</v>
      </c>
      <c r="O395" s="146">
        <v>0</v>
      </c>
      <c r="P395" s="146">
        <f>O395*H395</f>
        <v>0</v>
      </c>
      <c r="Q395" s="146">
        <v>0</v>
      </c>
      <c r="R395" s="146">
        <f>Q395*H395</f>
        <v>0</v>
      </c>
      <c r="S395" s="146">
        <v>0</v>
      </c>
      <c r="T395" s="147">
        <f>S395*H395</f>
        <v>0</v>
      </c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R395" s="148" t="s">
        <v>138</v>
      </c>
      <c r="AT395" s="148" t="s">
        <v>134</v>
      </c>
      <c r="AU395" s="148" t="s">
        <v>84</v>
      </c>
      <c r="AY395" s="18" t="s">
        <v>133</v>
      </c>
      <c r="BE395" s="149">
        <f>IF(N395="základní",J395,0)</f>
        <v>0</v>
      </c>
      <c r="BF395" s="149">
        <f>IF(N395="snížená",J395,0)</f>
        <v>0</v>
      </c>
      <c r="BG395" s="149">
        <f>IF(N395="zákl. přenesená",J395,0)</f>
        <v>0</v>
      </c>
      <c r="BH395" s="149">
        <f>IF(N395="sníž. přenesená",J395,0)</f>
        <v>0</v>
      </c>
      <c r="BI395" s="149">
        <f>IF(N395="nulová",J395,0)</f>
        <v>0</v>
      </c>
      <c r="BJ395" s="18" t="s">
        <v>82</v>
      </c>
      <c r="BK395" s="149">
        <f>ROUND(I395*H395,2)</f>
        <v>0</v>
      </c>
      <c r="BL395" s="18" t="s">
        <v>138</v>
      </c>
      <c r="BM395" s="148" t="s">
        <v>540</v>
      </c>
    </row>
    <row r="396" spans="2:51" s="13" customFormat="1" ht="11.25">
      <c r="B396" s="164"/>
      <c r="D396" s="150" t="s">
        <v>230</v>
      </c>
      <c r="E396" s="165" t="s">
        <v>1</v>
      </c>
      <c r="F396" s="166" t="s">
        <v>528</v>
      </c>
      <c r="H396" s="165" t="s">
        <v>1</v>
      </c>
      <c r="L396" s="164"/>
      <c r="M396" s="167"/>
      <c r="N396" s="168"/>
      <c r="O396" s="168"/>
      <c r="P396" s="168"/>
      <c r="Q396" s="168"/>
      <c r="R396" s="168"/>
      <c r="S396" s="168"/>
      <c r="T396" s="169"/>
      <c r="AT396" s="165" t="s">
        <v>230</v>
      </c>
      <c r="AU396" s="165" t="s">
        <v>84</v>
      </c>
      <c r="AV396" s="13" t="s">
        <v>82</v>
      </c>
      <c r="AW396" s="13" t="s">
        <v>30</v>
      </c>
      <c r="AX396" s="13" t="s">
        <v>74</v>
      </c>
      <c r="AY396" s="165" t="s">
        <v>133</v>
      </c>
    </row>
    <row r="397" spans="2:51" s="13" customFormat="1" ht="11.25">
      <c r="B397" s="164"/>
      <c r="D397" s="150" t="s">
        <v>230</v>
      </c>
      <c r="E397" s="165" t="s">
        <v>1</v>
      </c>
      <c r="F397" s="166" t="s">
        <v>529</v>
      </c>
      <c r="H397" s="165" t="s">
        <v>1</v>
      </c>
      <c r="L397" s="164"/>
      <c r="M397" s="167"/>
      <c r="N397" s="168"/>
      <c r="O397" s="168"/>
      <c r="P397" s="168"/>
      <c r="Q397" s="168"/>
      <c r="R397" s="168"/>
      <c r="S397" s="168"/>
      <c r="T397" s="169"/>
      <c r="AT397" s="165" t="s">
        <v>230</v>
      </c>
      <c r="AU397" s="165" t="s">
        <v>84</v>
      </c>
      <c r="AV397" s="13" t="s">
        <v>82</v>
      </c>
      <c r="AW397" s="13" t="s">
        <v>30</v>
      </c>
      <c r="AX397" s="13" t="s">
        <v>74</v>
      </c>
      <c r="AY397" s="165" t="s">
        <v>133</v>
      </c>
    </row>
    <row r="398" spans="2:51" s="13" customFormat="1" ht="11.25">
      <c r="B398" s="164"/>
      <c r="D398" s="150" t="s">
        <v>230</v>
      </c>
      <c r="E398" s="165" t="s">
        <v>1</v>
      </c>
      <c r="F398" s="166" t="s">
        <v>530</v>
      </c>
      <c r="H398" s="165" t="s">
        <v>1</v>
      </c>
      <c r="L398" s="164"/>
      <c r="M398" s="167"/>
      <c r="N398" s="168"/>
      <c r="O398" s="168"/>
      <c r="P398" s="168"/>
      <c r="Q398" s="168"/>
      <c r="R398" s="168"/>
      <c r="S398" s="168"/>
      <c r="T398" s="169"/>
      <c r="AT398" s="165" t="s">
        <v>230</v>
      </c>
      <c r="AU398" s="165" t="s">
        <v>84</v>
      </c>
      <c r="AV398" s="13" t="s">
        <v>82</v>
      </c>
      <c r="AW398" s="13" t="s">
        <v>30</v>
      </c>
      <c r="AX398" s="13" t="s">
        <v>74</v>
      </c>
      <c r="AY398" s="165" t="s">
        <v>133</v>
      </c>
    </row>
    <row r="399" spans="2:51" s="14" customFormat="1" ht="11.25">
      <c r="B399" s="170"/>
      <c r="D399" s="150" t="s">
        <v>230</v>
      </c>
      <c r="E399" s="171" t="s">
        <v>1</v>
      </c>
      <c r="F399" s="172" t="s">
        <v>531</v>
      </c>
      <c r="H399" s="173">
        <v>3.64</v>
      </c>
      <c r="L399" s="170"/>
      <c r="M399" s="174"/>
      <c r="N399" s="175"/>
      <c r="O399" s="175"/>
      <c r="P399" s="175"/>
      <c r="Q399" s="175"/>
      <c r="R399" s="175"/>
      <c r="S399" s="175"/>
      <c r="T399" s="176"/>
      <c r="AT399" s="171" t="s">
        <v>230</v>
      </c>
      <c r="AU399" s="171" t="s">
        <v>84</v>
      </c>
      <c r="AV399" s="14" t="s">
        <v>84</v>
      </c>
      <c r="AW399" s="14" t="s">
        <v>30</v>
      </c>
      <c r="AX399" s="14" t="s">
        <v>74</v>
      </c>
      <c r="AY399" s="171" t="s">
        <v>133</v>
      </c>
    </row>
    <row r="400" spans="2:51" s="15" customFormat="1" ht="11.25">
      <c r="B400" s="177"/>
      <c r="D400" s="150" t="s">
        <v>230</v>
      </c>
      <c r="E400" s="178" t="s">
        <v>1</v>
      </c>
      <c r="F400" s="179" t="s">
        <v>233</v>
      </c>
      <c r="H400" s="180">
        <v>3.64</v>
      </c>
      <c r="L400" s="177"/>
      <c r="M400" s="181"/>
      <c r="N400" s="182"/>
      <c r="O400" s="182"/>
      <c r="P400" s="182"/>
      <c r="Q400" s="182"/>
      <c r="R400" s="182"/>
      <c r="S400" s="182"/>
      <c r="T400" s="183"/>
      <c r="AT400" s="178" t="s">
        <v>230</v>
      </c>
      <c r="AU400" s="178" t="s">
        <v>84</v>
      </c>
      <c r="AV400" s="15" t="s">
        <v>138</v>
      </c>
      <c r="AW400" s="15" t="s">
        <v>30</v>
      </c>
      <c r="AX400" s="15" t="s">
        <v>82</v>
      </c>
      <c r="AY400" s="178" t="s">
        <v>133</v>
      </c>
    </row>
    <row r="401" spans="1:65" s="2" customFormat="1" ht="24.2" customHeight="1">
      <c r="A401" s="30"/>
      <c r="B401" s="136"/>
      <c r="C401" s="137" t="s">
        <v>541</v>
      </c>
      <c r="D401" s="137" t="s">
        <v>134</v>
      </c>
      <c r="E401" s="138" t="s">
        <v>542</v>
      </c>
      <c r="F401" s="139" t="s">
        <v>543</v>
      </c>
      <c r="G401" s="140" t="s">
        <v>262</v>
      </c>
      <c r="H401" s="141">
        <v>5.25</v>
      </c>
      <c r="I401" s="242"/>
      <c r="J401" s="142">
        <f>ROUND(I401*H401,2)</f>
        <v>0</v>
      </c>
      <c r="K401" s="143"/>
      <c r="L401" s="31"/>
      <c r="M401" s="144" t="s">
        <v>1</v>
      </c>
      <c r="N401" s="145" t="s">
        <v>39</v>
      </c>
      <c r="O401" s="146">
        <v>0</v>
      </c>
      <c r="P401" s="146">
        <f>O401*H401</f>
        <v>0</v>
      </c>
      <c r="Q401" s="146">
        <v>0</v>
      </c>
      <c r="R401" s="146">
        <f>Q401*H401</f>
        <v>0</v>
      </c>
      <c r="S401" s="146">
        <v>0</v>
      </c>
      <c r="T401" s="147">
        <f>S401*H401</f>
        <v>0</v>
      </c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R401" s="148" t="s">
        <v>138</v>
      </c>
      <c r="AT401" s="148" t="s">
        <v>134</v>
      </c>
      <c r="AU401" s="148" t="s">
        <v>84</v>
      </c>
      <c r="AY401" s="18" t="s">
        <v>133</v>
      </c>
      <c r="BE401" s="149">
        <f>IF(N401="základní",J401,0)</f>
        <v>0</v>
      </c>
      <c r="BF401" s="149">
        <f>IF(N401="snížená",J401,0)</f>
        <v>0</v>
      </c>
      <c r="BG401" s="149">
        <f>IF(N401="zákl. přenesená",J401,0)</f>
        <v>0</v>
      </c>
      <c r="BH401" s="149">
        <f>IF(N401="sníž. přenesená",J401,0)</f>
        <v>0</v>
      </c>
      <c r="BI401" s="149">
        <f>IF(N401="nulová",J401,0)</f>
        <v>0</v>
      </c>
      <c r="BJ401" s="18" t="s">
        <v>82</v>
      </c>
      <c r="BK401" s="149">
        <f>ROUND(I401*H401,2)</f>
        <v>0</v>
      </c>
      <c r="BL401" s="18" t="s">
        <v>138</v>
      </c>
      <c r="BM401" s="148" t="s">
        <v>544</v>
      </c>
    </row>
    <row r="402" spans="2:51" s="13" customFormat="1" ht="11.25">
      <c r="B402" s="164"/>
      <c r="D402" s="150" t="s">
        <v>230</v>
      </c>
      <c r="E402" s="165" t="s">
        <v>1</v>
      </c>
      <c r="F402" s="166" t="s">
        <v>545</v>
      </c>
      <c r="H402" s="165" t="s">
        <v>1</v>
      </c>
      <c r="L402" s="164"/>
      <c r="M402" s="167"/>
      <c r="N402" s="168"/>
      <c r="O402" s="168"/>
      <c r="P402" s="168"/>
      <c r="Q402" s="168"/>
      <c r="R402" s="168"/>
      <c r="S402" s="168"/>
      <c r="T402" s="169"/>
      <c r="AT402" s="165" t="s">
        <v>230</v>
      </c>
      <c r="AU402" s="165" t="s">
        <v>84</v>
      </c>
      <c r="AV402" s="13" t="s">
        <v>82</v>
      </c>
      <c r="AW402" s="13" t="s">
        <v>30</v>
      </c>
      <c r="AX402" s="13" t="s">
        <v>74</v>
      </c>
      <c r="AY402" s="165" t="s">
        <v>133</v>
      </c>
    </row>
    <row r="403" spans="2:51" s="14" customFormat="1" ht="11.25">
      <c r="B403" s="170"/>
      <c r="D403" s="150" t="s">
        <v>230</v>
      </c>
      <c r="E403" s="171" t="s">
        <v>1</v>
      </c>
      <c r="F403" s="172" t="s">
        <v>546</v>
      </c>
      <c r="H403" s="173">
        <v>5.25</v>
      </c>
      <c r="L403" s="170"/>
      <c r="M403" s="174"/>
      <c r="N403" s="175"/>
      <c r="O403" s="175"/>
      <c r="P403" s="175"/>
      <c r="Q403" s="175"/>
      <c r="R403" s="175"/>
      <c r="S403" s="175"/>
      <c r="T403" s="176"/>
      <c r="AT403" s="171" t="s">
        <v>230</v>
      </c>
      <c r="AU403" s="171" t="s">
        <v>84</v>
      </c>
      <c r="AV403" s="14" t="s">
        <v>84</v>
      </c>
      <c r="AW403" s="14" t="s">
        <v>30</v>
      </c>
      <c r="AX403" s="14" t="s">
        <v>74</v>
      </c>
      <c r="AY403" s="171" t="s">
        <v>133</v>
      </c>
    </row>
    <row r="404" spans="2:51" s="15" customFormat="1" ht="11.25">
      <c r="B404" s="177"/>
      <c r="D404" s="150" t="s">
        <v>230</v>
      </c>
      <c r="E404" s="178" t="s">
        <v>1</v>
      </c>
      <c r="F404" s="179" t="s">
        <v>233</v>
      </c>
      <c r="H404" s="180">
        <v>5.25</v>
      </c>
      <c r="L404" s="177"/>
      <c r="M404" s="181"/>
      <c r="N404" s="182"/>
      <c r="O404" s="182"/>
      <c r="P404" s="182"/>
      <c r="Q404" s="182"/>
      <c r="R404" s="182"/>
      <c r="S404" s="182"/>
      <c r="T404" s="183"/>
      <c r="AT404" s="178" t="s">
        <v>230</v>
      </c>
      <c r="AU404" s="178" t="s">
        <v>84</v>
      </c>
      <c r="AV404" s="15" t="s">
        <v>138</v>
      </c>
      <c r="AW404" s="15" t="s">
        <v>30</v>
      </c>
      <c r="AX404" s="15" t="s">
        <v>82</v>
      </c>
      <c r="AY404" s="178" t="s">
        <v>133</v>
      </c>
    </row>
    <row r="405" spans="1:65" s="2" customFormat="1" ht="44.25" customHeight="1">
      <c r="A405" s="30"/>
      <c r="B405" s="136"/>
      <c r="C405" s="137" t="s">
        <v>396</v>
      </c>
      <c r="D405" s="137" t="s">
        <v>134</v>
      </c>
      <c r="E405" s="138" t="s">
        <v>547</v>
      </c>
      <c r="F405" s="139" t="s">
        <v>548</v>
      </c>
      <c r="G405" s="140" t="s">
        <v>262</v>
      </c>
      <c r="H405" s="141">
        <v>5.25</v>
      </c>
      <c r="I405" s="242"/>
      <c r="J405" s="142">
        <f>ROUND(I405*H405,2)</f>
        <v>0</v>
      </c>
      <c r="K405" s="143"/>
      <c r="L405" s="31"/>
      <c r="M405" s="144" t="s">
        <v>1</v>
      </c>
      <c r="N405" s="145" t="s">
        <v>39</v>
      </c>
      <c r="O405" s="146">
        <v>0</v>
      </c>
      <c r="P405" s="146">
        <f>O405*H405</f>
        <v>0</v>
      </c>
      <c r="Q405" s="146">
        <v>0</v>
      </c>
      <c r="R405" s="146">
        <f>Q405*H405</f>
        <v>0</v>
      </c>
      <c r="S405" s="146">
        <v>0</v>
      </c>
      <c r="T405" s="147">
        <f>S405*H405</f>
        <v>0</v>
      </c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R405" s="148" t="s">
        <v>138</v>
      </c>
      <c r="AT405" s="148" t="s">
        <v>134</v>
      </c>
      <c r="AU405" s="148" t="s">
        <v>84</v>
      </c>
      <c r="AY405" s="18" t="s">
        <v>133</v>
      </c>
      <c r="BE405" s="149">
        <f>IF(N405="základní",J405,0)</f>
        <v>0</v>
      </c>
      <c r="BF405" s="149">
        <f>IF(N405="snížená",J405,0)</f>
        <v>0</v>
      </c>
      <c r="BG405" s="149">
        <f>IF(N405="zákl. přenesená",J405,0)</f>
        <v>0</v>
      </c>
      <c r="BH405" s="149">
        <f>IF(N405="sníž. přenesená",J405,0)</f>
        <v>0</v>
      </c>
      <c r="BI405" s="149">
        <f>IF(N405="nulová",J405,0)</f>
        <v>0</v>
      </c>
      <c r="BJ405" s="18" t="s">
        <v>82</v>
      </c>
      <c r="BK405" s="149">
        <f>ROUND(I405*H405,2)</f>
        <v>0</v>
      </c>
      <c r="BL405" s="18" t="s">
        <v>138</v>
      </c>
      <c r="BM405" s="148" t="s">
        <v>549</v>
      </c>
    </row>
    <row r="406" spans="2:51" s="13" customFormat="1" ht="11.25">
      <c r="B406" s="164"/>
      <c r="D406" s="150" t="s">
        <v>230</v>
      </c>
      <c r="E406" s="165" t="s">
        <v>1</v>
      </c>
      <c r="F406" s="166" t="s">
        <v>545</v>
      </c>
      <c r="H406" s="165" t="s">
        <v>1</v>
      </c>
      <c r="L406" s="164"/>
      <c r="M406" s="167"/>
      <c r="N406" s="168"/>
      <c r="O406" s="168"/>
      <c r="P406" s="168"/>
      <c r="Q406" s="168"/>
      <c r="R406" s="168"/>
      <c r="S406" s="168"/>
      <c r="T406" s="169"/>
      <c r="AT406" s="165" t="s">
        <v>230</v>
      </c>
      <c r="AU406" s="165" t="s">
        <v>84</v>
      </c>
      <c r="AV406" s="13" t="s">
        <v>82</v>
      </c>
      <c r="AW406" s="13" t="s">
        <v>30</v>
      </c>
      <c r="AX406" s="13" t="s">
        <v>74</v>
      </c>
      <c r="AY406" s="165" t="s">
        <v>133</v>
      </c>
    </row>
    <row r="407" spans="2:51" s="14" customFormat="1" ht="11.25">
      <c r="B407" s="170"/>
      <c r="D407" s="150" t="s">
        <v>230</v>
      </c>
      <c r="E407" s="171" t="s">
        <v>1</v>
      </c>
      <c r="F407" s="172" t="s">
        <v>546</v>
      </c>
      <c r="H407" s="173">
        <v>5.25</v>
      </c>
      <c r="L407" s="170"/>
      <c r="M407" s="174"/>
      <c r="N407" s="175"/>
      <c r="O407" s="175"/>
      <c r="P407" s="175"/>
      <c r="Q407" s="175"/>
      <c r="R407" s="175"/>
      <c r="S407" s="175"/>
      <c r="T407" s="176"/>
      <c r="AT407" s="171" t="s">
        <v>230</v>
      </c>
      <c r="AU407" s="171" t="s">
        <v>84</v>
      </c>
      <c r="AV407" s="14" t="s">
        <v>84</v>
      </c>
      <c r="AW407" s="14" t="s">
        <v>30</v>
      </c>
      <c r="AX407" s="14" t="s">
        <v>74</v>
      </c>
      <c r="AY407" s="171" t="s">
        <v>133</v>
      </c>
    </row>
    <row r="408" spans="2:51" s="15" customFormat="1" ht="11.25">
      <c r="B408" s="177"/>
      <c r="D408" s="150" t="s">
        <v>230</v>
      </c>
      <c r="E408" s="178" t="s">
        <v>1</v>
      </c>
      <c r="F408" s="179" t="s">
        <v>233</v>
      </c>
      <c r="H408" s="180">
        <v>5.25</v>
      </c>
      <c r="L408" s="177"/>
      <c r="M408" s="181"/>
      <c r="N408" s="182"/>
      <c r="O408" s="182"/>
      <c r="P408" s="182"/>
      <c r="Q408" s="182"/>
      <c r="R408" s="182"/>
      <c r="S408" s="182"/>
      <c r="T408" s="183"/>
      <c r="AT408" s="178" t="s">
        <v>230</v>
      </c>
      <c r="AU408" s="178" t="s">
        <v>84</v>
      </c>
      <c r="AV408" s="15" t="s">
        <v>138</v>
      </c>
      <c r="AW408" s="15" t="s">
        <v>30</v>
      </c>
      <c r="AX408" s="15" t="s">
        <v>82</v>
      </c>
      <c r="AY408" s="178" t="s">
        <v>133</v>
      </c>
    </row>
    <row r="409" spans="1:65" s="2" customFormat="1" ht="16.5" customHeight="1">
      <c r="A409" s="30"/>
      <c r="B409" s="136"/>
      <c r="C409" s="184" t="s">
        <v>550</v>
      </c>
      <c r="D409" s="184" t="s">
        <v>244</v>
      </c>
      <c r="E409" s="185" t="s">
        <v>551</v>
      </c>
      <c r="F409" s="186" t="s">
        <v>552</v>
      </c>
      <c r="G409" s="187" t="s">
        <v>262</v>
      </c>
      <c r="H409" s="188">
        <v>5.513</v>
      </c>
      <c r="I409" s="245"/>
      <c r="J409" s="189">
        <f>ROUND(I409*H409,2)</f>
        <v>0</v>
      </c>
      <c r="K409" s="190"/>
      <c r="L409" s="191"/>
      <c r="M409" s="192" t="s">
        <v>1</v>
      </c>
      <c r="N409" s="193" t="s">
        <v>39</v>
      </c>
      <c r="O409" s="146">
        <v>0</v>
      </c>
      <c r="P409" s="146">
        <f>O409*H409</f>
        <v>0</v>
      </c>
      <c r="Q409" s="146">
        <v>0</v>
      </c>
      <c r="R409" s="146">
        <f>Q409*H409</f>
        <v>0</v>
      </c>
      <c r="S409" s="146">
        <v>0</v>
      </c>
      <c r="T409" s="147">
        <f>S409*H409</f>
        <v>0</v>
      </c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R409" s="148" t="s">
        <v>152</v>
      </c>
      <c r="AT409" s="148" t="s">
        <v>244</v>
      </c>
      <c r="AU409" s="148" t="s">
        <v>84</v>
      </c>
      <c r="AY409" s="18" t="s">
        <v>133</v>
      </c>
      <c r="BE409" s="149">
        <f>IF(N409="základní",J409,0)</f>
        <v>0</v>
      </c>
      <c r="BF409" s="149">
        <f>IF(N409="snížená",J409,0)</f>
        <v>0</v>
      </c>
      <c r="BG409" s="149">
        <f>IF(N409="zákl. přenesená",J409,0)</f>
        <v>0</v>
      </c>
      <c r="BH409" s="149">
        <f>IF(N409="sníž. přenesená",J409,0)</f>
        <v>0</v>
      </c>
      <c r="BI409" s="149">
        <f>IF(N409="nulová",J409,0)</f>
        <v>0</v>
      </c>
      <c r="BJ409" s="18" t="s">
        <v>82</v>
      </c>
      <c r="BK409" s="149">
        <f>ROUND(I409*H409,2)</f>
        <v>0</v>
      </c>
      <c r="BL409" s="18" t="s">
        <v>138</v>
      </c>
      <c r="BM409" s="148" t="s">
        <v>553</v>
      </c>
    </row>
    <row r="410" spans="2:51" s="13" customFormat="1" ht="11.25">
      <c r="B410" s="164"/>
      <c r="D410" s="150" t="s">
        <v>230</v>
      </c>
      <c r="E410" s="165" t="s">
        <v>1</v>
      </c>
      <c r="F410" s="166" t="s">
        <v>545</v>
      </c>
      <c r="H410" s="165" t="s">
        <v>1</v>
      </c>
      <c r="L410" s="164"/>
      <c r="M410" s="167"/>
      <c r="N410" s="168"/>
      <c r="O410" s="168"/>
      <c r="P410" s="168"/>
      <c r="Q410" s="168"/>
      <c r="R410" s="168"/>
      <c r="S410" s="168"/>
      <c r="T410" s="169"/>
      <c r="AT410" s="165" t="s">
        <v>230</v>
      </c>
      <c r="AU410" s="165" t="s">
        <v>84</v>
      </c>
      <c r="AV410" s="13" t="s">
        <v>82</v>
      </c>
      <c r="AW410" s="13" t="s">
        <v>30</v>
      </c>
      <c r="AX410" s="13" t="s">
        <v>74</v>
      </c>
      <c r="AY410" s="165" t="s">
        <v>133</v>
      </c>
    </row>
    <row r="411" spans="2:51" s="14" customFormat="1" ht="11.25">
      <c r="B411" s="170"/>
      <c r="D411" s="150" t="s">
        <v>230</v>
      </c>
      <c r="E411" s="171" t="s">
        <v>1</v>
      </c>
      <c r="F411" s="172" t="s">
        <v>546</v>
      </c>
      <c r="H411" s="173">
        <v>5.25</v>
      </c>
      <c r="L411" s="170"/>
      <c r="M411" s="174"/>
      <c r="N411" s="175"/>
      <c r="O411" s="175"/>
      <c r="P411" s="175"/>
      <c r="Q411" s="175"/>
      <c r="R411" s="175"/>
      <c r="S411" s="175"/>
      <c r="T411" s="176"/>
      <c r="AT411" s="171" t="s">
        <v>230</v>
      </c>
      <c r="AU411" s="171" t="s">
        <v>84</v>
      </c>
      <c r="AV411" s="14" t="s">
        <v>84</v>
      </c>
      <c r="AW411" s="14" t="s">
        <v>30</v>
      </c>
      <c r="AX411" s="14" t="s">
        <v>74</v>
      </c>
      <c r="AY411" s="171" t="s">
        <v>133</v>
      </c>
    </row>
    <row r="412" spans="2:51" s="15" customFormat="1" ht="11.25">
      <c r="B412" s="177"/>
      <c r="D412" s="150" t="s">
        <v>230</v>
      </c>
      <c r="E412" s="178" t="s">
        <v>1</v>
      </c>
      <c r="F412" s="179" t="s">
        <v>233</v>
      </c>
      <c r="H412" s="180">
        <v>5.25</v>
      </c>
      <c r="L412" s="177"/>
      <c r="M412" s="181"/>
      <c r="N412" s="182"/>
      <c r="O412" s="182"/>
      <c r="P412" s="182"/>
      <c r="Q412" s="182"/>
      <c r="R412" s="182"/>
      <c r="S412" s="182"/>
      <c r="T412" s="183"/>
      <c r="AT412" s="178" t="s">
        <v>230</v>
      </c>
      <c r="AU412" s="178" t="s">
        <v>84</v>
      </c>
      <c r="AV412" s="15" t="s">
        <v>138</v>
      </c>
      <c r="AW412" s="15" t="s">
        <v>30</v>
      </c>
      <c r="AX412" s="15" t="s">
        <v>74</v>
      </c>
      <c r="AY412" s="178" t="s">
        <v>133</v>
      </c>
    </row>
    <row r="413" spans="2:51" s="14" customFormat="1" ht="11.25">
      <c r="B413" s="170"/>
      <c r="D413" s="150" t="s">
        <v>230</v>
      </c>
      <c r="E413" s="171" t="s">
        <v>1</v>
      </c>
      <c r="F413" s="172" t="s">
        <v>554</v>
      </c>
      <c r="H413" s="173">
        <v>5.513</v>
      </c>
      <c r="L413" s="170"/>
      <c r="M413" s="174"/>
      <c r="N413" s="175"/>
      <c r="O413" s="175"/>
      <c r="P413" s="175"/>
      <c r="Q413" s="175"/>
      <c r="R413" s="175"/>
      <c r="S413" s="175"/>
      <c r="T413" s="176"/>
      <c r="AT413" s="171" t="s">
        <v>230</v>
      </c>
      <c r="AU413" s="171" t="s">
        <v>84</v>
      </c>
      <c r="AV413" s="14" t="s">
        <v>84</v>
      </c>
      <c r="AW413" s="14" t="s">
        <v>30</v>
      </c>
      <c r="AX413" s="14" t="s">
        <v>74</v>
      </c>
      <c r="AY413" s="171" t="s">
        <v>133</v>
      </c>
    </row>
    <row r="414" spans="2:51" s="15" customFormat="1" ht="11.25">
      <c r="B414" s="177"/>
      <c r="D414" s="150" t="s">
        <v>230</v>
      </c>
      <c r="E414" s="178" t="s">
        <v>1</v>
      </c>
      <c r="F414" s="179" t="s">
        <v>233</v>
      </c>
      <c r="H414" s="180">
        <v>5.513</v>
      </c>
      <c r="L414" s="177"/>
      <c r="M414" s="181"/>
      <c r="N414" s="182"/>
      <c r="O414" s="182"/>
      <c r="P414" s="182"/>
      <c r="Q414" s="182"/>
      <c r="R414" s="182"/>
      <c r="S414" s="182"/>
      <c r="T414" s="183"/>
      <c r="AT414" s="178" t="s">
        <v>230</v>
      </c>
      <c r="AU414" s="178" t="s">
        <v>84</v>
      </c>
      <c r="AV414" s="15" t="s">
        <v>138</v>
      </c>
      <c r="AW414" s="15" t="s">
        <v>30</v>
      </c>
      <c r="AX414" s="15" t="s">
        <v>82</v>
      </c>
      <c r="AY414" s="178" t="s">
        <v>133</v>
      </c>
    </row>
    <row r="415" spans="1:65" s="2" customFormat="1" ht="16.5" customHeight="1">
      <c r="A415" s="30"/>
      <c r="B415" s="136"/>
      <c r="C415" s="137" t="s">
        <v>400</v>
      </c>
      <c r="D415" s="137" t="s">
        <v>134</v>
      </c>
      <c r="E415" s="138" t="s">
        <v>555</v>
      </c>
      <c r="F415" s="139" t="s">
        <v>556</v>
      </c>
      <c r="G415" s="140" t="s">
        <v>262</v>
      </c>
      <c r="H415" s="141">
        <v>88.25</v>
      </c>
      <c r="I415" s="242"/>
      <c r="J415" s="142">
        <f>ROUND(I415*H415,2)</f>
        <v>0</v>
      </c>
      <c r="K415" s="143"/>
      <c r="L415" s="31"/>
      <c r="M415" s="144" t="s">
        <v>1</v>
      </c>
      <c r="N415" s="145" t="s">
        <v>39</v>
      </c>
      <c r="O415" s="146">
        <v>0</v>
      </c>
      <c r="P415" s="146">
        <f>O415*H415</f>
        <v>0</v>
      </c>
      <c r="Q415" s="146">
        <v>0</v>
      </c>
      <c r="R415" s="146">
        <f>Q415*H415</f>
        <v>0</v>
      </c>
      <c r="S415" s="146">
        <v>0</v>
      </c>
      <c r="T415" s="147">
        <f>S415*H415</f>
        <v>0</v>
      </c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R415" s="148" t="s">
        <v>138</v>
      </c>
      <c r="AT415" s="148" t="s">
        <v>134</v>
      </c>
      <c r="AU415" s="148" t="s">
        <v>84</v>
      </c>
      <c r="AY415" s="18" t="s">
        <v>133</v>
      </c>
      <c r="BE415" s="149">
        <f>IF(N415="základní",J415,0)</f>
        <v>0</v>
      </c>
      <c r="BF415" s="149">
        <f>IF(N415="snížená",J415,0)</f>
        <v>0</v>
      </c>
      <c r="BG415" s="149">
        <f>IF(N415="zákl. přenesená",J415,0)</f>
        <v>0</v>
      </c>
      <c r="BH415" s="149">
        <f>IF(N415="sníž. přenesená",J415,0)</f>
        <v>0</v>
      </c>
      <c r="BI415" s="149">
        <f>IF(N415="nulová",J415,0)</f>
        <v>0</v>
      </c>
      <c r="BJ415" s="18" t="s">
        <v>82</v>
      </c>
      <c r="BK415" s="149">
        <f>ROUND(I415*H415,2)</f>
        <v>0</v>
      </c>
      <c r="BL415" s="18" t="s">
        <v>138</v>
      </c>
      <c r="BM415" s="148" t="s">
        <v>557</v>
      </c>
    </row>
    <row r="416" spans="2:51" s="13" customFormat="1" ht="11.25">
      <c r="B416" s="164"/>
      <c r="D416" s="150" t="s">
        <v>230</v>
      </c>
      <c r="E416" s="165" t="s">
        <v>1</v>
      </c>
      <c r="F416" s="166" t="s">
        <v>558</v>
      </c>
      <c r="H416" s="165" t="s">
        <v>1</v>
      </c>
      <c r="L416" s="164"/>
      <c r="M416" s="167"/>
      <c r="N416" s="168"/>
      <c r="O416" s="168"/>
      <c r="P416" s="168"/>
      <c r="Q416" s="168"/>
      <c r="R416" s="168"/>
      <c r="S416" s="168"/>
      <c r="T416" s="169"/>
      <c r="AT416" s="165" t="s">
        <v>230</v>
      </c>
      <c r="AU416" s="165" t="s">
        <v>84</v>
      </c>
      <c r="AV416" s="13" t="s">
        <v>82</v>
      </c>
      <c r="AW416" s="13" t="s">
        <v>30</v>
      </c>
      <c r="AX416" s="13" t="s">
        <v>74</v>
      </c>
      <c r="AY416" s="165" t="s">
        <v>133</v>
      </c>
    </row>
    <row r="417" spans="2:51" s="14" customFormat="1" ht="11.25">
      <c r="B417" s="170"/>
      <c r="D417" s="150" t="s">
        <v>230</v>
      </c>
      <c r="E417" s="171" t="s">
        <v>1</v>
      </c>
      <c r="F417" s="172" t="s">
        <v>559</v>
      </c>
      <c r="H417" s="173">
        <v>15.3</v>
      </c>
      <c r="L417" s="170"/>
      <c r="M417" s="174"/>
      <c r="N417" s="175"/>
      <c r="O417" s="175"/>
      <c r="P417" s="175"/>
      <c r="Q417" s="175"/>
      <c r="R417" s="175"/>
      <c r="S417" s="175"/>
      <c r="T417" s="176"/>
      <c r="AT417" s="171" t="s">
        <v>230</v>
      </c>
      <c r="AU417" s="171" t="s">
        <v>84</v>
      </c>
      <c r="AV417" s="14" t="s">
        <v>84</v>
      </c>
      <c r="AW417" s="14" t="s">
        <v>30</v>
      </c>
      <c r="AX417" s="14" t="s">
        <v>74</v>
      </c>
      <c r="AY417" s="171" t="s">
        <v>133</v>
      </c>
    </row>
    <row r="418" spans="2:51" s="13" customFormat="1" ht="11.25">
      <c r="B418" s="164"/>
      <c r="D418" s="150" t="s">
        <v>230</v>
      </c>
      <c r="E418" s="165" t="s">
        <v>1</v>
      </c>
      <c r="F418" s="166" t="s">
        <v>560</v>
      </c>
      <c r="H418" s="165" t="s">
        <v>1</v>
      </c>
      <c r="L418" s="164"/>
      <c r="M418" s="167"/>
      <c r="N418" s="168"/>
      <c r="O418" s="168"/>
      <c r="P418" s="168"/>
      <c r="Q418" s="168"/>
      <c r="R418" s="168"/>
      <c r="S418" s="168"/>
      <c r="T418" s="169"/>
      <c r="AT418" s="165" t="s">
        <v>230</v>
      </c>
      <c r="AU418" s="165" t="s">
        <v>84</v>
      </c>
      <c r="AV418" s="13" t="s">
        <v>82</v>
      </c>
      <c r="AW418" s="13" t="s">
        <v>30</v>
      </c>
      <c r="AX418" s="13" t="s">
        <v>74</v>
      </c>
      <c r="AY418" s="165" t="s">
        <v>133</v>
      </c>
    </row>
    <row r="419" spans="2:51" s="14" customFormat="1" ht="11.25">
      <c r="B419" s="170"/>
      <c r="D419" s="150" t="s">
        <v>230</v>
      </c>
      <c r="E419" s="171" t="s">
        <v>1</v>
      </c>
      <c r="F419" s="172" t="s">
        <v>561</v>
      </c>
      <c r="H419" s="173">
        <v>29.8</v>
      </c>
      <c r="L419" s="170"/>
      <c r="M419" s="174"/>
      <c r="N419" s="175"/>
      <c r="O419" s="175"/>
      <c r="P419" s="175"/>
      <c r="Q419" s="175"/>
      <c r="R419" s="175"/>
      <c r="S419" s="175"/>
      <c r="T419" s="176"/>
      <c r="AT419" s="171" t="s">
        <v>230</v>
      </c>
      <c r="AU419" s="171" t="s">
        <v>84</v>
      </c>
      <c r="AV419" s="14" t="s">
        <v>84</v>
      </c>
      <c r="AW419" s="14" t="s">
        <v>30</v>
      </c>
      <c r="AX419" s="14" t="s">
        <v>74</v>
      </c>
      <c r="AY419" s="171" t="s">
        <v>133</v>
      </c>
    </row>
    <row r="420" spans="2:51" s="13" customFormat="1" ht="11.25">
      <c r="B420" s="164"/>
      <c r="D420" s="150" t="s">
        <v>230</v>
      </c>
      <c r="E420" s="165" t="s">
        <v>1</v>
      </c>
      <c r="F420" s="166" t="s">
        <v>562</v>
      </c>
      <c r="H420" s="165" t="s">
        <v>1</v>
      </c>
      <c r="L420" s="164"/>
      <c r="M420" s="167"/>
      <c r="N420" s="168"/>
      <c r="O420" s="168"/>
      <c r="P420" s="168"/>
      <c r="Q420" s="168"/>
      <c r="R420" s="168"/>
      <c r="S420" s="168"/>
      <c r="T420" s="169"/>
      <c r="AT420" s="165" t="s">
        <v>230</v>
      </c>
      <c r="AU420" s="165" t="s">
        <v>84</v>
      </c>
      <c r="AV420" s="13" t="s">
        <v>82</v>
      </c>
      <c r="AW420" s="13" t="s">
        <v>30</v>
      </c>
      <c r="AX420" s="13" t="s">
        <v>74</v>
      </c>
      <c r="AY420" s="165" t="s">
        <v>133</v>
      </c>
    </row>
    <row r="421" spans="2:51" s="14" customFormat="1" ht="11.25">
      <c r="B421" s="170"/>
      <c r="D421" s="150" t="s">
        <v>230</v>
      </c>
      <c r="E421" s="171" t="s">
        <v>1</v>
      </c>
      <c r="F421" s="172" t="s">
        <v>563</v>
      </c>
      <c r="H421" s="173">
        <v>29.5</v>
      </c>
      <c r="L421" s="170"/>
      <c r="M421" s="174"/>
      <c r="N421" s="175"/>
      <c r="O421" s="175"/>
      <c r="P421" s="175"/>
      <c r="Q421" s="175"/>
      <c r="R421" s="175"/>
      <c r="S421" s="175"/>
      <c r="T421" s="176"/>
      <c r="AT421" s="171" t="s">
        <v>230</v>
      </c>
      <c r="AU421" s="171" t="s">
        <v>84</v>
      </c>
      <c r="AV421" s="14" t="s">
        <v>84</v>
      </c>
      <c r="AW421" s="14" t="s">
        <v>30</v>
      </c>
      <c r="AX421" s="14" t="s">
        <v>74</v>
      </c>
      <c r="AY421" s="171" t="s">
        <v>133</v>
      </c>
    </row>
    <row r="422" spans="2:51" s="13" customFormat="1" ht="11.25">
      <c r="B422" s="164"/>
      <c r="D422" s="150" t="s">
        <v>230</v>
      </c>
      <c r="E422" s="165" t="s">
        <v>1</v>
      </c>
      <c r="F422" s="166" t="s">
        <v>564</v>
      </c>
      <c r="H422" s="165" t="s">
        <v>1</v>
      </c>
      <c r="L422" s="164"/>
      <c r="M422" s="167"/>
      <c r="N422" s="168"/>
      <c r="O422" s="168"/>
      <c r="P422" s="168"/>
      <c r="Q422" s="168"/>
      <c r="R422" s="168"/>
      <c r="S422" s="168"/>
      <c r="T422" s="169"/>
      <c r="AT422" s="165" t="s">
        <v>230</v>
      </c>
      <c r="AU422" s="165" t="s">
        <v>84</v>
      </c>
      <c r="AV422" s="13" t="s">
        <v>82</v>
      </c>
      <c r="AW422" s="13" t="s">
        <v>30</v>
      </c>
      <c r="AX422" s="13" t="s">
        <v>74</v>
      </c>
      <c r="AY422" s="165" t="s">
        <v>133</v>
      </c>
    </row>
    <row r="423" spans="2:51" s="14" customFormat="1" ht="11.25">
      <c r="B423" s="170"/>
      <c r="D423" s="150" t="s">
        <v>230</v>
      </c>
      <c r="E423" s="171" t="s">
        <v>1</v>
      </c>
      <c r="F423" s="172" t="s">
        <v>565</v>
      </c>
      <c r="H423" s="173">
        <v>13.65</v>
      </c>
      <c r="L423" s="170"/>
      <c r="M423" s="174"/>
      <c r="N423" s="175"/>
      <c r="O423" s="175"/>
      <c r="P423" s="175"/>
      <c r="Q423" s="175"/>
      <c r="R423" s="175"/>
      <c r="S423" s="175"/>
      <c r="T423" s="176"/>
      <c r="AT423" s="171" t="s">
        <v>230</v>
      </c>
      <c r="AU423" s="171" t="s">
        <v>84</v>
      </c>
      <c r="AV423" s="14" t="s">
        <v>84</v>
      </c>
      <c r="AW423" s="14" t="s">
        <v>30</v>
      </c>
      <c r="AX423" s="14" t="s">
        <v>74</v>
      </c>
      <c r="AY423" s="171" t="s">
        <v>133</v>
      </c>
    </row>
    <row r="424" spans="2:51" s="15" customFormat="1" ht="11.25">
      <c r="B424" s="177"/>
      <c r="D424" s="150" t="s">
        <v>230</v>
      </c>
      <c r="E424" s="178" t="s">
        <v>1</v>
      </c>
      <c r="F424" s="179" t="s">
        <v>233</v>
      </c>
      <c r="H424" s="180">
        <v>88.25</v>
      </c>
      <c r="L424" s="177"/>
      <c r="M424" s="181"/>
      <c r="N424" s="182"/>
      <c r="O424" s="182"/>
      <c r="P424" s="182"/>
      <c r="Q424" s="182"/>
      <c r="R424" s="182"/>
      <c r="S424" s="182"/>
      <c r="T424" s="183"/>
      <c r="AT424" s="178" t="s">
        <v>230</v>
      </c>
      <c r="AU424" s="178" t="s">
        <v>84</v>
      </c>
      <c r="AV424" s="15" t="s">
        <v>138</v>
      </c>
      <c r="AW424" s="15" t="s">
        <v>30</v>
      </c>
      <c r="AX424" s="15" t="s">
        <v>82</v>
      </c>
      <c r="AY424" s="178" t="s">
        <v>133</v>
      </c>
    </row>
    <row r="425" spans="1:65" s="2" customFormat="1" ht="24.2" customHeight="1">
      <c r="A425" s="30"/>
      <c r="B425" s="136"/>
      <c r="C425" s="137" t="s">
        <v>566</v>
      </c>
      <c r="D425" s="137" t="s">
        <v>134</v>
      </c>
      <c r="E425" s="138" t="s">
        <v>567</v>
      </c>
      <c r="F425" s="139" t="s">
        <v>568</v>
      </c>
      <c r="G425" s="140" t="s">
        <v>262</v>
      </c>
      <c r="H425" s="141">
        <v>5.25</v>
      </c>
      <c r="I425" s="242"/>
      <c r="J425" s="142">
        <f>ROUND(I425*H425,2)</f>
        <v>0</v>
      </c>
      <c r="K425" s="143"/>
      <c r="L425" s="31"/>
      <c r="M425" s="144" t="s">
        <v>1</v>
      </c>
      <c r="N425" s="145" t="s">
        <v>39</v>
      </c>
      <c r="O425" s="146">
        <v>0</v>
      </c>
      <c r="P425" s="146">
        <f>O425*H425</f>
        <v>0</v>
      </c>
      <c r="Q425" s="146">
        <v>0</v>
      </c>
      <c r="R425" s="146">
        <f>Q425*H425</f>
        <v>0</v>
      </c>
      <c r="S425" s="146">
        <v>0</v>
      </c>
      <c r="T425" s="147">
        <f>S425*H425</f>
        <v>0</v>
      </c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R425" s="148" t="s">
        <v>138</v>
      </c>
      <c r="AT425" s="148" t="s">
        <v>134</v>
      </c>
      <c r="AU425" s="148" t="s">
        <v>84</v>
      </c>
      <c r="AY425" s="18" t="s">
        <v>133</v>
      </c>
      <c r="BE425" s="149">
        <f>IF(N425="základní",J425,0)</f>
        <v>0</v>
      </c>
      <c r="BF425" s="149">
        <f>IF(N425="snížená",J425,0)</f>
        <v>0</v>
      </c>
      <c r="BG425" s="149">
        <f>IF(N425="zákl. přenesená",J425,0)</f>
        <v>0</v>
      </c>
      <c r="BH425" s="149">
        <f>IF(N425="sníž. přenesená",J425,0)</f>
        <v>0</v>
      </c>
      <c r="BI425" s="149">
        <f>IF(N425="nulová",J425,0)</f>
        <v>0</v>
      </c>
      <c r="BJ425" s="18" t="s">
        <v>82</v>
      </c>
      <c r="BK425" s="149">
        <f>ROUND(I425*H425,2)</f>
        <v>0</v>
      </c>
      <c r="BL425" s="18" t="s">
        <v>138</v>
      </c>
      <c r="BM425" s="148" t="s">
        <v>569</v>
      </c>
    </row>
    <row r="426" spans="2:51" s="13" customFormat="1" ht="11.25">
      <c r="B426" s="164"/>
      <c r="D426" s="150" t="s">
        <v>230</v>
      </c>
      <c r="E426" s="165" t="s">
        <v>1</v>
      </c>
      <c r="F426" s="166" t="s">
        <v>545</v>
      </c>
      <c r="H426" s="165" t="s">
        <v>1</v>
      </c>
      <c r="L426" s="164"/>
      <c r="M426" s="167"/>
      <c r="N426" s="168"/>
      <c r="O426" s="168"/>
      <c r="P426" s="168"/>
      <c r="Q426" s="168"/>
      <c r="R426" s="168"/>
      <c r="S426" s="168"/>
      <c r="T426" s="169"/>
      <c r="AT426" s="165" t="s">
        <v>230</v>
      </c>
      <c r="AU426" s="165" t="s">
        <v>84</v>
      </c>
      <c r="AV426" s="13" t="s">
        <v>82</v>
      </c>
      <c r="AW426" s="13" t="s">
        <v>30</v>
      </c>
      <c r="AX426" s="13" t="s">
        <v>74</v>
      </c>
      <c r="AY426" s="165" t="s">
        <v>133</v>
      </c>
    </row>
    <row r="427" spans="2:51" s="14" customFormat="1" ht="11.25">
      <c r="B427" s="170"/>
      <c r="D427" s="150" t="s">
        <v>230</v>
      </c>
      <c r="E427" s="171" t="s">
        <v>1</v>
      </c>
      <c r="F427" s="172" t="s">
        <v>546</v>
      </c>
      <c r="H427" s="173">
        <v>5.25</v>
      </c>
      <c r="L427" s="170"/>
      <c r="M427" s="174"/>
      <c r="N427" s="175"/>
      <c r="O427" s="175"/>
      <c r="P427" s="175"/>
      <c r="Q427" s="175"/>
      <c r="R427" s="175"/>
      <c r="S427" s="175"/>
      <c r="T427" s="176"/>
      <c r="AT427" s="171" t="s">
        <v>230</v>
      </c>
      <c r="AU427" s="171" t="s">
        <v>84</v>
      </c>
      <c r="AV427" s="14" t="s">
        <v>84</v>
      </c>
      <c r="AW427" s="14" t="s">
        <v>30</v>
      </c>
      <c r="AX427" s="14" t="s">
        <v>74</v>
      </c>
      <c r="AY427" s="171" t="s">
        <v>133</v>
      </c>
    </row>
    <row r="428" spans="2:51" s="15" customFormat="1" ht="11.25">
      <c r="B428" s="177"/>
      <c r="D428" s="150" t="s">
        <v>230</v>
      </c>
      <c r="E428" s="178" t="s">
        <v>1</v>
      </c>
      <c r="F428" s="179" t="s">
        <v>233</v>
      </c>
      <c r="H428" s="180">
        <v>5.25</v>
      </c>
      <c r="L428" s="177"/>
      <c r="M428" s="181"/>
      <c r="N428" s="182"/>
      <c r="O428" s="182"/>
      <c r="P428" s="182"/>
      <c r="Q428" s="182"/>
      <c r="R428" s="182"/>
      <c r="S428" s="182"/>
      <c r="T428" s="183"/>
      <c r="AT428" s="178" t="s">
        <v>230</v>
      </c>
      <c r="AU428" s="178" t="s">
        <v>84</v>
      </c>
      <c r="AV428" s="15" t="s">
        <v>138</v>
      </c>
      <c r="AW428" s="15" t="s">
        <v>30</v>
      </c>
      <c r="AX428" s="15" t="s">
        <v>82</v>
      </c>
      <c r="AY428" s="178" t="s">
        <v>133</v>
      </c>
    </row>
    <row r="429" spans="1:65" s="2" customFormat="1" ht="24.2" customHeight="1">
      <c r="A429" s="30"/>
      <c r="B429" s="136"/>
      <c r="C429" s="137" t="s">
        <v>406</v>
      </c>
      <c r="D429" s="137" t="s">
        <v>134</v>
      </c>
      <c r="E429" s="138" t="s">
        <v>570</v>
      </c>
      <c r="F429" s="139" t="s">
        <v>571</v>
      </c>
      <c r="G429" s="140" t="s">
        <v>262</v>
      </c>
      <c r="H429" s="141">
        <v>281.289</v>
      </c>
      <c r="I429" s="242"/>
      <c r="J429" s="142">
        <f>ROUND(I429*H429,2)</f>
        <v>0</v>
      </c>
      <c r="K429" s="143"/>
      <c r="L429" s="31"/>
      <c r="M429" s="144" t="s">
        <v>1</v>
      </c>
      <c r="N429" s="145" t="s">
        <v>39</v>
      </c>
      <c r="O429" s="146">
        <v>0</v>
      </c>
      <c r="P429" s="146">
        <f>O429*H429</f>
        <v>0</v>
      </c>
      <c r="Q429" s="146">
        <v>0</v>
      </c>
      <c r="R429" s="146">
        <f>Q429*H429</f>
        <v>0</v>
      </c>
      <c r="S429" s="146">
        <v>0</v>
      </c>
      <c r="T429" s="147">
        <f>S429*H429</f>
        <v>0</v>
      </c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R429" s="148" t="s">
        <v>138</v>
      </c>
      <c r="AT429" s="148" t="s">
        <v>134</v>
      </c>
      <c r="AU429" s="148" t="s">
        <v>84</v>
      </c>
      <c r="AY429" s="18" t="s">
        <v>133</v>
      </c>
      <c r="BE429" s="149">
        <f>IF(N429="základní",J429,0)</f>
        <v>0</v>
      </c>
      <c r="BF429" s="149">
        <f>IF(N429="snížená",J429,0)</f>
        <v>0</v>
      </c>
      <c r="BG429" s="149">
        <f>IF(N429="zákl. přenesená",J429,0)</f>
        <v>0</v>
      </c>
      <c r="BH429" s="149">
        <f>IF(N429="sníž. přenesená",J429,0)</f>
        <v>0</v>
      </c>
      <c r="BI429" s="149">
        <f>IF(N429="nulová",J429,0)</f>
        <v>0</v>
      </c>
      <c r="BJ429" s="18" t="s">
        <v>82</v>
      </c>
      <c r="BK429" s="149">
        <f>ROUND(I429*H429,2)</f>
        <v>0</v>
      </c>
      <c r="BL429" s="18" t="s">
        <v>138</v>
      </c>
      <c r="BM429" s="148" t="s">
        <v>572</v>
      </c>
    </row>
    <row r="430" spans="2:51" s="13" customFormat="1" ht="11.25">
      <c r="B430" s="164"/>
      <c r="D430" s="150" t="s">
        <v>230</v>
      </c>
      <c r="E430" s="165" t="s">
        <v>1</v>
      </c>
      <c r="F430" s="166" t="s">
        <v>291</v>
      </c>
      <c r="H430" s="165" t="s">
        <v>1</v>
      </c>
      <c r="L430" s="164"/>
      <c r="M430" s="167"/>
      <c r="N430" s="168"/>
      <c r="O430" s="168"/>
      <c r="P430" s="168"/>
      <c r="Q430" s="168"/>
      <c r="R430" s="168"/>
      <c r="S430" s="168"/>
      <c r="T430" s="169"/>
      <c r="AT430" s="165" t="s">
        <v>230</v>
      </c>
      <c r="AU430" s="165" t="s">
        <v>84</v>
      </c>
      <c r="AV430" s="13" t="s">
        <v>82</v>
      </c>
      <c r="AW430" s="13" t="s">
        <v>30</v>
      </c>
      <c r="AX430" s="13" t="s">
        <v>74</v>
      </c>
      <c r="AY430" s="165" t="s">
        <v>133</v>
      </c>
    </row>
    <row r="431" spans="2:51" s="14" customFormat="1" ht="11.25">
      <c r="B431" s="170"/>
      <c r="D431" s="150" t="s">
        <v>230</v>
      </c>
      <c r="E431" s="171" t="s">
        <v>1</v>
      </c>
      <c r="F431" s="172" t="s">
        <v>292</v>
      </c>
      <c r="H431" s="173">
        <v>209.52</v>
      </c>
      <c r="L431" s="170"/>
      <c r="M431" s="174"/>
      <c r="N431" s="175"/>
      <c r="O431" s="175"/>
      <c r="P431" s="175"/>
      <c r="Q431" s="175"/>
      <c r="R431" s="175"/>
      <c r="S431" s="175"/>
      <c r="T431" s="176"/>
      <c r="AT431" s="171" t="s">
        <v>230</v>
      </c>
      <c r="AU431" s="171" t="s">
        <v>84</v>
      </c>
      <c r="AV431" s="14" t="s">
        <v>84</v>
      </c>
      <c r="AW431" s="14" t="s">
        <v>30</v>
      </c>
      <c r="AX431" s="14" t="s">
        <v>74</v>
      </c>
      <c r="AY431" s="171" t="s">
        <v>133</v>
      </c>
    </row>
    <row r="432" spans="2:51" s="13" customFormat="1" ht="11.25">
      <c r="B432" s="164"/>
      <c r="D432" s="150" t="s">
        <v>230</v>
      </c>
      <c r="E432" s="165" t="s">
        <v>1</v>
      </c>
      <c r="F432" s="166" t="s">
        <v>573</v>
      </c>
      <c r="H432" s="165" t="s">
        <v>1</v>
      </c>
      <c r="L432" s="164"/>
      <c r="M432" s="167"/>
      <c r="N432" s="168"/>
      <c r="O432" s="168"/>
      <c r="P432" s="168"/>
      <c r="Q432" s="168"/>
      <c r="R432" s="168"/>
      <c r="S432" s="168"/>
      <c r="T432" s="169"/>
      <c r="AT432" s="165" t="s">
        <v>230</v>
      </c>
      <c r="AU432" s="165" t="s">
        <v>84</v>
      </c>
      <c r="AV432" s="13" t="s">
        <v>82</v>
      </c>
      <c r="AW432" s="13" t="s">
        <v>30</v>
      </c>
      <c r="AX432" s="13" t="s">
        <v>74</v>
      </c>
      <c r="AY432" s="165" t="s">
        <v>133</v>
      </c>
    </row>
    <row r="433" spans="2:51" s="14" customFormat="1" ht="11.25">
      <c r="B433" s="170"/>
      <c r="D433" s="150" t="s">
        <v>230</v>
      </c>
      <c r="E433" s="171" t="s">
        <v>1</v>
      </c>
      <c r="F433" s="172" t="s">
        <v>298</v>
      </c>
      <c r="H433" s="173">
        <v>39.744</v>
      </c>
      <c r="L433" s="170"/>
      <c r="M433" s="174"/>
      <c r="N433" s="175"/>
      <c r="O433" s="175"/>
      <c r="P433" s="175"/>
      <c r="Q433" s="175"/>
      <c r="R433" s="175"/>
      <c r="S433" s="175"/>
      <c r="T433" s="176"/>
      <c r="AT433" s="171" t="s">
        <v>230</v>
      </c>
      <c r="AU433" s="171" t="s">
        <v>84</v>
      </c>
      <c r="AV433" s="14" t="s">
        <v>84</v>
      </c>
      <c r="AW433" s="14" t="s">
        <v>30</v>
      </c>
      <c r="AX433" s="14" t="s">
        <v>74</v>
      </c>
      <c r="AY433" s="171" t="s">
        <v>133</v>
      </c>
    </row>
    <row r="434" spans="2:51" s="13" customFormat="1" ht="11.25">
      <c r="B434" s="164"/>
      <c r="D434" s="150" t="s">
        <v>230</v>
      </c>
      <c r="E434" s="165" t="s">
        <v>1</v>
      </c>
      <c r="F434" s="166" t="s">
        <v>574</v>
      </c>
      <c r="H434" s="165" t="s">
        <v>1</v>
      </c>
      <c r="L434" s="164"/>
      <c r="M434" s="167"/>
      <c r="N434" s="168"/>
      <c r="O434" s="168"/>
      <c r="P434" s="168"/>
      <c r="Q434" s="168"/>
      <c r="R434" s="168"/>
      <c r="S434" s="168"/>
      <c r="T434" s="169"/>
      <c r="AT434" s="165" t="s">
        <v>230</v>
      </c>
      <c r="AU434" s="165" t="s">
        <v>84</v>
      </c>
      <c r="AV434" s="13" t="s">
        <v>82</v>
      </c>
      <c r="AW434" s="13" t="s">
        <v>30</v>
      </c>
      <c r="AX434" s="13" t="s">
        <v>74</v>
      </c>
      <c r="AY434" s="165" t="s">
        <v>133</v>
      </c>
    </row>
    <row r="435" spans="2:51" s="14" customFormat="1" ht="11.25">
      <c r="B435" s="170"/>
      <c r="D435" s="150" t="s">
        <v>230</v>
      </c>
      <c r="E435" s="171" t="s">
        <v>1</v>
      </c>
      <c r="F435" s="172" t="s">
        <v>575</v>
      </c>
      <c r="H435" s="173">
        <v>32.025</v>
      </c>
      <c r="L435" s="170"/>
      <c r="M435" s="174"/>
      <c r="N435" s="175"/>
      <c r="O435" s="175"/>
      <c r="P435" s="175"/>
      <c r="Q435" s="175"/>
      <c r="R435" s="175"/>
      <c r="S435" s="175"/>
      <c r="T435" s="176"/>
      <c r="AT435" s="171" t="s">
        <v>230</v>
      </c>
      <c r="AU435" s="171" t="s">
        <v>84</v>
      </c>
      <c r="AV435" s="14" t="s">
        <v>84</v>
      </c>
      <c r="AW435" s="14" t="s">
        <v>30</v>
      </c>
      <c r="AX435" s="14" t="s">
        <v>74</v>
      </c>
      <c r="AY435" s="171" t="s">
        <v>133</v>
      </c>
    </row>
    <row r="436" spans="2:51" s="15" customFormat="1" ht="11.25">
      <c r="B436" s="177"/>
      <c r="D436" s="150" t="s">
        <v>230</v>
      </c>
      <c r="E436" s="178" t="s">
        <v>1</v>
      </c>
      <c r="F436" s="179" t="s">
        <v>233</v>
      </c>
      <c r="H436" s="180">
        <v>281.289</v>
      </c>
      <c r="L436" s="177"/>
      <c r="M436" s="181"/>
      <c r="N436" s="182"/>
      <c r="O436" s="182"/>
      <c r="P436" s="182"/>
      <c r="Q436" s="182"/>
      <c r="R436" s="182"/>
      <c r="S436" s="182"/>
      <c r="T436" s="183"/>
      <c r="AT436" s="178" t="s">
        <v>230</v>
      </c>
      <c r="AU436" s="178" t="s">
        <v>84</v>
      </c>
      <c r="AV436" s="15" t="s">
        <v>138</v>
      </c>
      <c r="AW436" s="15" t="s">
        <v>30</v>
      </c>
      <c r="AX436" s="15" t="s">
        <v>82</v>
      </c>
      <c r="AY436" s="178" t="s">
        <v>133</v>
      </c>
    </row>
    <row r="437" spans="1:65" s="2" customFormat="1" ht="33" customHeight="1">
      <c r="A437" s="30"/>
      <c r="B437" s="136"/>
      <c r="C437" s="137" t="s">
        <v>576</v>
      </c>
      <c r="D437" s="137" t="s">
        <v>134</v>
      </c>
      <c r="E437" s="138" t="s">
        <v>577</v>
      </c>
      <c r="F437" s="139" t="s">
        <v>578</v>
      </c>
      <c r="G437" s="140" t="s">
        <v>229</v>
      </c>
      <c r="H437" s="141">
        <v>8.077</v>
      </c>
      <c r="I437" s="242"/>
      <c r="J437" s="142">
        <f>ROUND(I437*H437,2)</f>
        <v>0</v>
      </c>
      <c r="K437" s="143"/>
      <c r="L437" s="31"/>
      <c r="M437" s="144" t="s">
        <v>1</v>
      </c>
      <c r="N437" s="145" t="s">
        <v>39</v>
      </c>
      <c r="O437" s="146">
        <v>0</v>
      </c>
      <c r="P437" s="146">
        <f>O437*H437</f>
        <v>0</v>
      </c>
      <c r="Q437" s="146">
        <v>0</v>
      </c>
      <c r="R437" s="146">
        <f>Q437*H437</f>
        <v>0</v>
      </c>
      <c r="S437" s="146">
        <v>0</v>
      </c>
      <c r="T437" s="147">
        <f>S437*H437</f>
        <v>0</v>
      </c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R437" s="148" t="s">
        <v>138</v>
      </c>
      <c r="AT437" s="148" t="s">
        <v>134</v>
      </c>
      <c r="AU437" s="148" t="s">
        <v>84</v>
      </c>
      <c r="AY437" s="18" t="s">
        <v>133</v>
      </c>
      <c r="BE437" s="149">
        <f>IF(N437="základní",J437,0)</f>
        <v>0</v>
      </c>
      <c r="BF437" s="149">
        <f>IF(N437="snížená",J437,0)</f>
        <v>0</v>
      </c>
      <c r="BG437" s="149">
        <f>IF(N437="zákl. přenesená",J437,0)</f>
        <v>0</v>
      </c>
      <c r="BH437" s="149">
        <f>IF(N437="sníž. přenesená",J437,0)</f>
        <v>0</v>
      </c>
      <c r="BI437" s="149">
        <f>IF(N437="nulová",J437,0)</f>
        <v>0</v>
      </c>
      <c r="BJ437" s="18" t="s">
        <v>82</v>
      </c>
      <c r="BK437" s="149">
        <f>ROUND(I437*H437,2)</f>
        <v>0</v>
      </c>
      <c r="BL437" s="18" t="s">
        <v>138</v>
      </c>
      <c r="BM437" s="148" t="s">
        <v>579</v>
      </c>
    </row>
    <row r="438" spans="2:51" s="13" customFormat="1" ht="11.25">
      <c r="B438" s="164"/>
      <c r="D438" s="150" t="s">
        <v>230</v>
      </c>
      <c r="E438" s="165" t="s">
        <v>1</v>
      </c>
      <c r="F438" s="166" t="s">
        <v>297</v>
      </c>
      <c r="H438" s="165" t="s">
        <v>1</v>
      </c>
      <c r="L438" s="164"/>
      <c r="M438" s="167"/>
      <c r="N438" s="168"/>
      <c r="O438" s="168"/>
      <c r="P438" s="168"/>
      <c r="Q438" s="168"/>
      <c r="R438" s="168"/>
      <c r="S438" s="168"/>
      <c r="T438" s="169"/>
      <c r="AT438" s="165" t="s">
        <v>230</v>
      </c>
      <c r="AU438" s="165" t="s">
        <v>84</v>
      </c>
      <c r="AV438" s="13" t="s">
        <v>82</v>
      </c>
      <c r="AW438" s="13" t="s">
        <v>30</v>
      </c>
      <c r="AX438" s="13" t="s">
        <v>74</v>
      </c>
      <c r="AY438" s="165" t="s">
        <v>133</v>
      </c>
    </row>
    <row r="439" spans="2:51" s="14" customFormat="1" ht="11.25">
      <c r="B439" s="170"/>
      <c r="D439" s="150" t="s">
        <v>230</v>
      </c>
      <c r="E439" s="171" t="s">
        <v>1</v>
      </c>
      <c r="F439" s="172" t="s">
        <v>580</v>
      </c>
      <c r="H439" s="173">
        <v>2.385</v>
      </c>
      <c r="L439" s="170"/>
      <c r="M439" s="174"/>
      <c r="N439" s="175"/>
      <c r="O439" s="175"/>
      <c r="P439" s="175"/>
      <c r="Q439" s="175"/>
      <c r="R439" s="175"/>
      <c r="S439" s="175"/>
      <c r="T439" s="176"/>
      <c r="AT439" s="171" t="s">
        <v>230</v>
      </c>
      <c r="AU439" s="171" t="s">
        <v>84</v>
      </c>
      <c r="AV439" s="14" t="s">
        <v>84</v>
      </c>
      <c r="AW439" s="14" t="s">
        <v>30</v>
      </c>
      <c r="AX439" s="14" t="s">
        <v>74</v>
      </c>
      <c r="AY439" s="171" t="s">
        <v>133</v>
      </c>
    </row>
    <row r="440" spans="2:51" s="13" customFormat="1" ht="11.25">
      <c r="B440" s="164"/>
      <c r="D440" s="150" t="s">
        <v>230</v>
      </c>
      <c r="E440" s="165" t="s">
        <v>1</v>
      </c>
      <c r="F440" s="166" t="s">
        <v>299</v>
      </c>
      <c r="H440" s="165" t="s">
        <v>1</v>
      </c>
      <c r="L440" s="164"/>
      <c r="M440" s="167"/>
      <c r="N440" s="168"/>
      <c r="O440" s="168"/>
      <c r="P440" s="168"/>
      <c r="Q440" s="168"/>
      <c r="R440" s="168"/>
      <c r="S440" s="168"/>
      <c r="T440" s="169"/>
      <c r="AT440" s="165" t="s">
        <v>230</v>
      </c>
      <c r="AU440" s="165" t="s">
        <v>84</v>
      </c>
      <c r="AV440" s="13" t="s">
        <v>82</v>
      </c>
      <c r="AW440" s="13" t="s">
        <v>30</v>
      </c>
      <c r="AX440" s="13" t="s">
        <v>74</v>
      </c>
      <c r="AY440" s="165" t="s">
        <v>133</v>
      </c>
    </row>
    <row r="441" spans="2:51" s="14" customFormat="1" ht="11.25">
      <c r="B441" s="170"/>
      <c r="D441" s="150" t="s">
        <v>230</v>
      </c>
      <c r="E441" s="171" t="s">
        <v>1</v>
      </c>
      <c r="F441" s="172" t="s">
        <v>581</v>
      </c>
      <c r="H441" s="173">
        <v>5.692</v>
      </c>
      <c r="L441" s="170"/>
      <c r="M441" s="174"/>
      <c r="N441" s="175"/>
      <c r="O441" s="175"/>
      <c r="P441" s="175"/>
      <c r="Q441" s="175"/>
      <c r="R441" s="175"/>
      <c r="S441" s="175"/>
      <c r="T441" s="176"/>
      <c r="AT441" s="171" t="s">
        <v>230</v>
      </c>
      <c r="AU441" s="171" t="s">
        <v>84</v>
      </c>
      <c r="AV441" s="14" t="s">
        <v>84</v>
      </c>
      <c r="AW441" s="14" t="s">
        <v>30</v>
      </c>
      <c r="AX441" s="14" t="s">
        <v>74</v>
      </c>
      <c r="AY441" s="171" t="s">
        <v>133</v>
      </c>
    </row>
    <row r="442" spans="2:51" s="15" customFormat="1" ht="11.25">
      <c r="B442" s="177"/>
      <c r="D442" s="150" t="s">
        <v>230</v>
      </c>
      <c r="E442" s="178" t="s">
        <v>1</v>
      </c>
      <c r="F442" s="179" t="s">
        <v>233</v>
      </c>
      <c r="H442" s="180">
        <v>8.077</v>
      </c>
      <c r="L442" s="177"/>
      <c r="M442" s="181"/>
      <c r="N442" s="182"/>
      <c r="O442" s="182"/>
      <c r="P442" s="182"/>
      <c r="Q442" s="182"/>
      <c r="R442" s="182"/>
      <c r="S442" s="182"/>
      <c r="T442" s="183"/>
      <c r="AT442" s="178" t="s">
        <v>230</v>
      </c>
      <c r="AU442" s="178" t="s">
        <v>84</v>
      </c>
      <c r="AV442" s="15" t="s">
        <v>138</v>
      </c>
      <c r="AW442" s="15" t="s">
        <v>30</v>
      </c>
      <c r="AX442" s="15" t="s">
        <v>82</v>
      </c>
      <c r="AY442" s="178" t="s">
        <v>133</v>
      </c>
    </row>
    <row r="443" spans="1:65" s="2" customFormat="1" ht="33" customHeight="1">
      <c r="A443" s="30"/>
      <c r="B443" s="136"/>
      <c r="C443" s="137" t="s">
        <v>413</v>
      </c>
      <c r="D443" s="137" t="s">
        <v>134</v>
      </c>
      <c r="E443" s="138" t="s">
        <v>582</v>
      </c>
      <c r="F443" s="139" t="s">
        <v>583</v>
      </c>
      <c r="G443" s="140" t="s">
        <v>229</v>
      </c>
      <c r="H443" s="141">
        <v>9.532</v>
      </c>
      <c r="I443" s="242"/>
      <c r="J443" s="142">
        <f>ROUND(I443*H443,2)</f>
        <v>0</v>
      </c>
      <c r="K443" s="143"/>
      <c r="L443" s="31"/>
      <c r="M443" s="144" t="s">
        <v>1</v>
      </c>
      <c r="N443" s="145" t="s">
        <v>39</v>
      </c>
      <c r="O443" s="146">
        <v>0</v>
      </c>
      <c r="P443" s="146">
        <f>O443*H443</f>
        <v>0</v>
      </c>
      <c r="Q443" s="146">
        <v>0</v>
      </c>
      <c r="R443" s="146">
        <f>Q443*H443</f>
        <v>0</v>
      </c>
      <c r="S443" s="146">
        <v>0</v>
      </c>
      <c r="T443" s="147">
        <f>S443*H443</f>
        <v>0</v>
      </c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R443" s="148" t="s">
        <v>138</v>
      </c>
      <c r="AT443" s="148" t="s">
        <v>134</v>
      </c>
      <c r="AU443" s="148" t="s">
        <v>84</v>
      </c>
      <c r="AY443" s="18" t="s">
        <v>133</v>
      </c>
      <c r="BE443" s="149">
        <f>IF(N443="základní",J443,0)</f>
        <v>0</v>
      </c>
      <c r="BF443" s="149">
        <f>IF(N443="snížená",J443,0)</f>
        <v>0</v>
      </c>
      <c r="BG443" s="149">
        <f>IF(N443="zákl. přenesená",J443,0)</f>
        <v>0</v>
      </c>
      <c r="BH443" s="149">
        <f>IF(N443="sníž. přenesená",J443,0)</f>
        <v>0</v>
      </c>
      <c r="BI443" s="149">
        <f>IF(N443="nulová",J443,0)</f>
        <v>0</v>
      </c>
      <c r="BJ443" s="18" t="s">
        <v>82</v>
      </c>
      <c r="BK443" s="149">
        <f>ROUND(I443*H443,2)</f>
        <v>0</v>
      </c>
      <c r="BL443" s="18" t="s">
        <v>138</v>
      </c>
      <c r="BM443" s="148" t="s">
        <v>584</v>
      </c>
    </row>
    <row r="444" spans="2:51" s="13" customFormat="1" ht="11.25">
      <c r="B444" s="164"/>
      <c r="D444" s="150" t="s">
        <v>230</v>
      </c>
      <c r="E444" s="165" t="s">
        <v>1</v>
      </c>
      <c r="F444" s="166" t="s">
        <v>585</v>
      </c>
      <c r="H444" s="165" t="s">
        <v>1</v>
      </c>
      <c r="L444" s="164"/>
      <c r="M444" s="167"/>
      <c r="N444" s="168"/>
      <c r="O444" s="168"/>
      <c r="P444" s="168"/>
      <c r="Q444" s="168"/>
      <c r="R444" s="168"/>
      <c r="S444" s="168"/>
      <c r="T444" s="169"/>
      <c r="AT444" s="165" t="s">
        <v>230</v>
      </c>
      <c r="AU444" s="165" t="s">
        <v>84</v>
      </c>
      <c r="AV444" s="13" t="s">
        <v>82</v>
      </c>
      <c r="AW444" s="13" t="s">
        <v>30</v>
      </c>
      <c r="AX444" s="13" t="s">
        <v>74</v>
      </c>
      <c r="AY444" s="165" t="s">
        <v>133</v>
      </c>
    </row>
    <row r="445" spans="2:51" s="14" customFormat="1" ht="11.25">
      <c r="B445" s="170"/>
      <c r="D445" s="150" t="s">
        <v>230</v>
      </c>
      <c r="E445" s="171" t="s">
        <v>1</v>
      </c>
      <c r="F445" s="172" t="s">
        <v>586</v>
      </c>
      <c r="H445" s="173">
        <v>9.532</v>
      </c>
      <c r="L445" s="170"/>
      <c r="M445" s="174"/>
      <c r="N445" s="175"/>
      <c r="O445" s="175"/>
      <c r="P445" s="175"/>
      <c r="Q445" s="175"/>
      <c r="R445" s="175"/>
      <c r="S445" s="175"/>
      <c r="T445" s="176"/>
      <c r="AT445" s="171" t="s">
        <v>230</v>
      </c>
      <c r="AU445" s="171" t="s">
        <v>84</v>
      </c>
      <c r="AV445" s="14" t="s">
        <v>84</v>
      </c>
      <c r="AW445" s="14" t="s">
        <v>30</v>
      </c>
      <c r="AX445" s="14" t="s">
        <v>74</v>
      </c>
      <c r="AY445" s="171" t="s">
        <v>133</v>
      </c>
    </row>
    <row r="446" spans="2:51" s="15" customFormat="1" ht="11.25">
      <c r="B446" s="177"/>
      <c r="D446" s="150" t="s">
        <v>230</v>
      </c>
      <c r="E446" s="178" t="s">
        <v>1</v>
      </c>
      <c r="F446" s="179" t="s">
        <v>233</v>
      </c>
      <c r="H446" s="180">
        <v>9.532</v>
      </c>
      <c r="L446" s="177"/>
      <c r="M446" s="181"/>
      <c r="N446" s="182"/>
      <c r="O446" s="182"/>
      <c r="P446" s="182"/>
      <c r="Q446" s="182"/>
      <c r="R446" s="182"/>
      <c r="S446" s="182"/>
      <c r="T446" s="183"/>
      <c r="AT446" s="178" t="s">
        <v>230</v>
      </c>
      <c r="AU446" s="178" t="s">
        <v>84</v>
      </c>
      <c r="AV446" s="15" t="s">
        <v>138</v>
      </c>
      <c r="AW446" s="15" t="s">
        <v>30</v>
      </c>
      <c r="AX446" s="15" t="s">
        <v>82</v>
      </c>
      <c r="AY446" s="178" t="s">
        <v>133</v>
      </c>
    </row>
    <row r="447" spans="1:65" s="2" customFormat="1" ht="33" customHeight="1">
      <c r="A447" s="30"/>
      <c r="B447" s="136"/>
      <c r="C447" s="137" t="s">
        <v>587</v>
      </c>
      <c r="D447" s="137" t="s">
        <v>134</v>
      </c>
      <c r="E447" s="138" t="s">
        <v>588</v>
      </c>
      <c r="F447" s="139" t="s">
        <v>589</v>
      </c>
      <c r="G447" s="140" t="s">
        <v>229</v>
      </c>
      <c r="H447" s="141">
        <v>20.952</v>
      </c>
      <c r="I447" s="242"/>
      <c r="J447" s="142">
        <f>ROUND(I447*H447,2)</f>
        <v>0</v>
      </c>
      <c r="K447" s="143"/>
      <c r="L447" s="31"/>
      <c r="M447" s="144" t="s">
        <v>1</v>
      </c>
      <c r="N447" s="145" t="s">
        <v>39</v>
      </c>
      <c r="O447" s="146">
        <v>0</v>
      </c>
      <c r="P447" s="146">
        <f>O447*H447</f>
        <v>0</v>
      </c>
      <c r="Q447" s="146">
        <v>0</v>
      </c>
      <c r="R447" s="146">
        <f>Q447*H447</f>
        <v>0</v>
      </c>
      <c r="S447" s="146">
        <v>0</v>
      </c>
      <c r="T447" s="147">
        <f>S447*H447</f>
        <v>0</v>
      </c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R447" s="148" t="s">
        <v>138</v>
      </c>
      <c r="AT447" s="148" t="s">
        <v>134</v>
      </c>
      <c r="AU447" s="148" t="s">
        <v>84</v>
      </c>
      <c r="AY447" s="18" t="s">
        <v>133</v>
      </c>
      <c r="BE447" s="149">
        <f>IF(N447="základní",J447,0)</f>
        <v>0</v>
      </c>
      <c r="BF447" s="149">
        <f>IF(N447="snížená",J447,0)</f>
        <v>0</v>
      </c>
      <c r="BG447" s="149">
        <f>IF(N447="zákl. přenesená",J447,0)</f>
        <v>0</v>
      </c>
      <c r="BH447" s="149">
        <f>IF(N447="sníž. přenesená",J447,0)</f>
        <v>0</v>
      </c>
      <c r="BI447" s="149">
        <f>IF(N447="nulová",J447,0)</f>
        <v>0</v>
      </c>
      <c r="BJ447" s="18" t="s">
        <v>82</v>
      </c>
      <c r="BK447" s="149">
        <f>ROUND(I447*H447,2)</f>
        <v>0</v>
      </c>
      <c r="BL447" s="18" t="s">
        <v>138</v>
      </c>
      <c r="BM447" s="148" t="s">
        <v>590</v>
      </c>
    </row>
    <row r="448" spans="2:51" s="13" customFormat="1" ht="11.25">
      <c r="B448" s="164"/>
      <c r="D448" s="150" t="s">
        <v>230</v>
      </c>
      <c r="E448" s="165" t="s">
        <v>1</v>
      </c>
      <c r="F448" s="166" t="s">
        <v>291</v>
      </c>
      <c r="H448" s="165" t="s">
        <v>1</v>
      </c>
      <c r="L448" s="164"/>
      <c r="M448" s="167"/>
      <c r="N448" s="168"/>
      <c r="O448" s="168"/>
      <c r="P448" s="168"/>
      <c r="Q448" s="168"/>
      <c r="R448" s="168"/>
      <c r="S448" s="168"/>
      <c r="T448" s="169"/>
      <c r="AT448" s="165" t="s">
        <v>230</v>
      </c>
      <c r="AU448" s="165" t="s">
        <v>84</v>
      </c>
      <c r="AV448" s="13" t="s">
        <v>82</v>
      </c>
      <c r="AW448" s="13" t="s">
        <v>30</v>
      </c>
      <c r="AX448" s="13" t="s">
        <v>74</v>
      </c>
      <c r="AY448" s="165" t="s">
        <v>133</v>
      </c>
    </row>
    <row r="449" spans="2:51" s="14" customFormat="1" ht="11.25">
      <c r="B449" s="170"/>
      <c r="D449" s="150" t="s">
        <v>230</v>
      </c>
      <c r="E449" s="171" t="s">
        <v>1</v>
      </c>
      <c r="F449" s="172" t="s">
        <v>591</v>
      </c>
      <c r="H449" s="173">
        <v>20.952</v>
      </c>
      <c r="L449" s="170"/>
      <c r="M449" s="174"/>
      <c r="N449" s="175"/>
      <c r="O449" s="175"/>
      <c r="P449" s="175"/>
      <c r="Q449" s="175"/>
      <c r="R449" s="175"/>
      <c r="S449" s="175"/>
      <c r="T449" s="176"/>
      <c r="AT449" s="171" t="s">
        <v>230</v>
      </c>
      <c r="AU449" s="171" t="s">
        <v>84</v>
      </c>
      <c r="AV449" s="14" t="s">
        <v>84</v>
      </c>
      <c r="AW449" s="14" t="s">
        <v>30</v>
      </c>
      <c r="AX449" s="14" t="s">
        <v>74</v>
      </c>
      <c r="AY449" s="171" t="s">
        <v>133</v>
      </c>
    </row>
    <row r="450" spans="2:51" s="15" customFormat="1" ht="11.25">
      <c r="B450" s="177"/>
      <c r="D450" s="150" t="s">
        <v>230</v>
      </c>
      <c r="E450" s="178" t="s">
        <v>1</v>
      </c>
      <c r="F450" s="179" t="s">
        <v>233</v>
      </c>
      <c r="H450" s="180">
        <v>20.952</v>
      </c>
      <c r="L450" s="177"/>
      <c r="M450" s="181"/>
      <c r="N450" s="182"/>
      <c r="O450" s="182"/>
      <c r="P450" s="182"/>
      <c r="Q450" s="182"/>
      <c r="R450" s="182"/>
      <c r="S450" s="182"/>
      <c r="T450" s="183"/>
      <c r="AT450" s="178" t="s">
        <v>230</v>
      </c>
      <c r="AU450" s="178" t="s">
        <v>84</v>
      </c>
      <c r="AV450" s="15" t="s">
        <v>138</v>
      </c>
      <c r="AW450" s="15" t="s">
        <v>30</v>
      </c>
      <c r="AX450" s="15" t="s">
        <v>82</v>
      </c>
      <c r="AY450" s="178" t="s">
        <v>133</v>
      </c>
    </row>
    <row r="451" spans="1:65" s="2" customFormat="1" ht="24.2" customHeight="1">
      <c r="A451" s="30"/>
      <c r="B451" s="136"/>
      <c r="C451" s="137" t="s">
        <v>421</v>
      </c>
      <c r="D451" s="137" t="s">
        <v>134</v>
      </c>
      <c r="E451" s="138" t="s">
        <v>592</v>
      </c>
      <c r="F451" s="139" t="s">
        <v>593</v>
      </c>
      <c r="G451" s="140" t="s">
        <v>262</v>
      </c>
      <c r="H451" s="141">
        <v>226.984</v>
      </c>
      <c r="I451" s="242"/>
      <c r="J451" s="142">
        <f>ROUND(I451*H451,2)</f>
        <v>0</v>
      </c>
      <c r="K451" s="143"/>
      <c r="L451" s="31"/>
      <c r="M451" s="144" t="s">
        <v>1</v>
      </c>
      <c r="N451" s="145" t="s">
        <v>39</v>
      </c>
      <c r="O451" s="146">
        <v>0</v>
      </c>
      <c r="P451" s="146">
        <f>O451*H451</f>
        <v>0</v>
      </c>
      <c r="Q451" s="146">
        <v>0</v>
      </c>
      <c r="R451" s="146">
        <f>Q451*H451</f>
        <v>0</v>
      </c>
      <c r="S451" s="146">
        <v>0</v>
      </c>
      <c r="T451" s="147">
        <f>S451*H451</f>
        <v>0</v>
      </c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R451" s="148" t="s">
        <v>138</v>
      </c>
      <c r="AT451" s="148" t="s">
        <v>134</v>
      </c>
      <c r="AU451" s="148" t="s">
        <v>84</v>
      </c>
      <c r="AY451" s="18" t="s">
        <v>133</v>
      </c>
      <c r="BE451" s="149">
        <f>IF(N451="základní",J451,0)</f>
        <v>0</v>
      </c>
      <c r="BF451" s="149">
        <f>IF(N451="snížená",J451,0)</f>
        <v>0</v>
      </c>
      <c r="BG451" s="149">
        <f>IF(N451="zákl. přenesená",J451,0)</f>
        <v>0</v>
      </c>
      <c r="BH451" s="149">
        <f>IF(N451="sníž. přenesená",J451,0)</f>
        <v>0</v>
      </c>
      <c r="BI451" s="149">
        <f>IF(N451="nulová",J451,0)</f>
        <v>0</v>
      </c>
      <c r="BJ451" s="18" t="s">
        <v>82</v>
      </c>
      <c r="BK451" s="149">
        <f>ROUND(I451*H451,2)</f>
        <v>0</v>
      </c>
      <c r="BL451" s="18" t="s">
        <v>138</v>
      </c>
      <c r="BM451" s="148" t="s">
        <v>594</v>
      </c>
    </row>
    <row r="452" spans="2:51" s="13" customFormat="1" ht="11.25">
      <c r="B452" s="164"/>
      <c r="D452" s="150" t="s">
        <v>230</v>
      </c>
      <c r="E452" s="165" t="s">
        <v>1</v>
      </c>
      <c r="F452" s="166" t="s">
        <v>515</v>
      </c>
      <c r="H452" s="165" t="s">
        <v>1</v>
      </c>
      <c r="L452" s="164"/>
      <c r="M452" s="167"/>
      <c r="N452" s="168"/>
      <c r="O452" s="168"/>
      <c r="P452" s="168"/>
      <c r="Q452" s="168"/>
      <c r="R452" s="168"/>
      <c r="S452" s="168"/>
      <c r="T452" s="169"/>
      <c r="AT452" s="165" t="s">
        <v>230</v>
      </c>
      <c r="AU452" s="165" t="s">
        <v>84</v>
      </c>
      <c r="AV452" s="13" t="s">
        <v>82</v>
      </c>
      <c r="AW452" s="13" t="s">
        <v>30</v>
      </c>
      <c r="AX452" s="13" t="s">
        <v>74</v>
      </c>
      <c r="AY452" s="165" t="s">
        <v>133</v>
      </c>
    </row>
    <row r="453" spans="2:51" s="14" customFormat="1" ht="11.25">
      <c r="B453" s="170"/>
      <c r="D453" s="150" t="s">
        <v>230</v>
      </c>
      <c r="E453" s="171" t="s">
        <v>1</v>
      </c>
      <c r="F453" s="172" t="s">
        <v>298</v>
      </c>
      <c r="H453" s="173">
        <v>39.744</v>
      </c>
      <c r="L453" s="170"/>
      <c r="M453" s="174"/>
      <c r="N453" s="175"/>
      <c r="O453" s="175"/>
      <c r="P453" s="175"/>
      <c r="Q453" s="175"/>
      <c r="R453" s="175"/>
      <c r="S453" s="175"/>
      <c r="T453" s="176"/>
      <c r="AT453" s="171" t="s">
        <v>230</v>
      </c>
      <c r="AU453" s="171" t="s">
        <v>84</v>
      </c>
      <c r="AV453" s="14" t="s">
        <v>84</v>
      </c>
      <c r="AW453" s="14" t="s">
        <v>30</v>
      </c>
      <c r="AX453" s="14" t="s">
        <v>74</v>
      </c>
      <c r="AY453" s="171" t="s">
        <v>133</v>
      </c>
    </row>
    <row r="454" spans="2:51" s="13" customFormat="1" ht="11.25">
      <c r="B454" s="164"/>
      <c r="D454" s="150" t="s">
        <v>230</v>
      </c>
      <c r="E454" s="165" t="s">
        <v>1</v>
      </c>
      <c r="F454" s="166" t="s">
        <v>299</v>
      </c>
      <c r="H454" s="165" t="s">
        <v>1</v>
      </c>
      <c r="L454" s="164"/>
      <c r="M454" s="167"/>
      <c r="N454" s="168"/>
      <c r="O454" s="168"/>
      <c r="P454" s="168"/>
      <c r="Q454" s="168"/>
      <c r="R454" s="168"/>
      <c r="S454" s="168"/>
      <c r="T454" s="169"/>
      <c r="AT454" s="165" t="s">
        <v>230</v>
      </c>
      <c r="AU454" s="165" t="s">
        <v>84</v>
      </c>
      <c r="AV454" s="13" t="s">
        <v>82</v>
      </c>
      <c r="AW454" s="13" t="s">
        <v>30</v>
      </c>
      <c r="AX454" s="13" t="s">
        <v>74</v>
      </c>
      <c r="AY454" s="165" t="s">
        <v>133</v>
      </c>
    </row>
    <row r="455" spans="2:51" s="14" customFormat="1" ht="11.25">
      <c r="B455" s="170"/>
      <c r="D455" s="150" t="s">
        <v>230</v>
      </c>
      <c r="E455" s="171" t="s">
        <v>1</v>
      </c>
      <c r="F455" s="172" t="s">
        <v>300</v>
      </c>
      <c r="H455" s="173">
        <v>94.86</v>
      </c>
      <c r="L455" s="170"/>
      <c r="M455" s="174"/>
      <c r="N455" s="175"/>
      <c r="O455" s="175"/>
      <c r="P455" s="175"/>
      <c r="Q455" s="175"/>
      <c r="R455" s="175"/>
      <c r="S455" s="175"/>
      <c r="T455" s="176"/>
      <c r="AT455" s="171" t="s">
        <v>230</v>
      </c>
      <c r="AU455" s="171" t="s">
        <v>84</v>
      </c>
      <c r="AV455" s="14" t="s">
        <v>84</v>
      </c>
      <c r="AW455" s="14" t="s">
        <v>30</v>
      </c>
      <c r="AX455" s="14" t="s">
        <v>74</v>
      </c>
      <c r="AY455" s="171" t="s">
        <v>133</v>
      </c>
    </row>
    <row r="456" spans="2:51" s="13" customFormat="1" ht="11.25">
      <c r="B456" s="164"/>
      <c r="D456" s="150" t="s">
        <v>230</v>
      </c>
      <c r="E456" s="165" t="s">
        <v>1</v>
      </c>
      <c r="F456" s="166" t="s">
        <v>595</v>
      </c>
      <c r="H456" s="165" t="s">
        <v>1</v>
      </c>
      <c r="L456" s="164"/>
      <c r="M456" s="167"/>
      <c r="N456" s="168"/>
      <c r="O456" s="168"/>
      <c r="P456" s="168"/>
      <c r="Q456" s="168"/>
      <c r="R456" s="168"/>
      <c r="S456" s="168"/>
      <c r="T456" s="169"/>
      <c r="AT456" s="165" t="s">
        <v>230</v>
      </c>
      <c r="AU456" s="165" t="s">
        <v>84</v>
      </c>
      <c r="AV456" s="13" t="s">
        <v>82</v>
      </c>
      <c r="AW456" s="13" t="s">
        <v>30</v>
      </c>
      <c r="AX456" s="13" t="s">
        <v>74</v>
      </c>
      <c r="AY456" s="165" t="s">
        <v>133</v>
      </c>
    </row>
    <row r="457" spans="2:51" s="14" customFormat="1" ht="11.25">
      <c r="B457" s="170"/>
      <c r="D457" s="150" t="s">
        <v>230</v>
      </c>
      <c r="E457" s="171" t="s">
        <v>1</v>
      </c>
      <c r="F457" s="172" t="s">
        <v>596</v>
      </c>
      <c r="H457" s="173">
        <v>92.38</v>
      </c>
      <c r="L457" s="170"/>
      <c r="M457" s="174"/>
      <c r="N457" s="175"/>
      <c r="O457" s="175"/>
      <c r="P457" s="175"/>
      <c r="Q457" s="175"/>
      <c r="R457" s="175"/>
      <c r="S457" s="175"/>
      <c r="T457" s="176"/>
      <c r="AT457" s="171" t="s">
        <v>230</v>
      </c>
      <c r="AU457" s="171" t="s">
        <v>84</v>
      </c>
      <c r="AV457" s="14" t="s">
        <v>84</v>
      </c>
      <c r="AW457" s="14" t="s">
        <v>30</v>
      </c>
      <c r="AX457" s="14" t="s">
        <v>74</v>
      </c>
      <c r="AY457" s="171" t="s">
        <v>133</v>
      </c>
    </row>
    <row r="458" spans="2:51" s="15" customFormat="1" ht="11.25">
      <c r="B458" s="177"/>
      <c r="D458" s="150" t="s">
        <v>230</v>
      </c>
      <c r="E458" s="178" t="s">
        <v>1</v>
      </c>
      <c r="F458" s="179" t="s">
        <v>233</v>
      </c>
      <c r="H458" s="180">
        <v>226.98399999999998</v>
      </c>
      <c r="L458" s="177"/>
      <c r="M458" s="181"/>
      <c r="N458" s="182"/>
      <c r="O458" s="182"/>
      <c r="P458" s="182"/>
      <c r="Q458" s="182"/>
      <c r="R458" s="182"/>
      <c r="S458" s="182"/>
      <c r="T458" s="183"/>
      <c r="AT458" s="178" t="s">
        <v>230</v>
      </c>
      <c r="AU458" s="178" t="s">
        <v>84</v>
      </c>
      <c r="AV458" s="15" t="s">
        <v>138</v>
      </c>
      <c r="AW458" s="15" t="s">
        <v>30</v>
      </c>
      <c r="AX458" s="15" t="s">
        <v>82</v>
      </c>
      <c r="AY458" s="178" t="s">
        <v>133</v>
      </c>
    </row>
    <row r="459" spans="1:65" s="2" customFormat="1" ht="16.5" customHeight="1">
      <c r="A459" s="30"/>
      <c r="B459" s="136"/>
      <c r="C459" s="137" t="s">
        <v>597</v>
      </c>
      <c r="D459" s="137" t="s">
        <v>134</v>
      </c>
      <c r="E459" s="138" t="s">
        <v>598</v>
      </c>
      <c r="F459" s="139" t="s">
        <v>599</v>
      </c>
      <c r="G459" s="140" t="s">
        <v>247</v>
      </c>
      <c r="H459" s="141">
        <v>3.257</v>
      </c>
      <c r="I459" s="242"/>
      <c r="J459" s="142">
        <f>ROUND(I459*H459,2)</f>
        <v>0</v>
      </c>
      <c r="K459" s="143"/>
      <c r="L459" s="31"/>
      <c r="M459" s="144" t="s">
        <v>1</v>
      </c>
      <c r="N459" s="145" t="s">
        <v>39</v>
      </c>
      <c r="O459" s="146">
        <v>0</v>
      </c>
      <c r="P459" s="146">
        <f>O459*H459</f>
        <v>0</v>
      </c>
      <c r="Q459" s="146">
        <v>0</v>
      </c>
      <c r="R459" s="146">
        <f>Q459*H459</f>
        <v>0</v>
      </c>
      <c r="S459" s="146">
        <v>0</v>
      </c>
      <c r="T459" s="147">
        <f>S459*H459</f>
        <v>0</v>
      </c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R459" s="148" t="s">
        <v>138</v>
      </c>
      <c r="AT459" s="148" t="s">
        <v>134</v>
      </c>
      <c r="AU459" s="148" t="s">
        <v>84</v>
      </c>
      <c r="AY459" s="18" t="s">
        <v>133</v>
      </c>
      <c r="BE459" s="149">
        <f>IF(N459="základní",J459,0)</f>
        <v>0</v>
      </c>
      <c r="BF459" s="149">
        <f>IF(N459="snížená",J459,0)</f>
        <v>0</v>
      </c>
      <c r="BG459" s="149">
        <f>IF(N459="zákl. přenesená",J459,0)</f>
        <v>0</v>
      </c>
      <c r="BH459" s="149">
        <f>IF(N459="sníž. přenesená",J459,0)</f>
        <v>0</v>
      </c>
      <c r="BI459" s="149">
        <f>IF(N459="nulová",J459,0)</f>
        <v>0</v>
      </c>
      <c r="BJ459" s="18" t="s">
        <v>82</v>
      </c>
      <c r="BK459" s="149">
        <f>ROUND(I459*H459,2)</f>
        <v>0</v>
      </c>
      <c r="BL459" s="18" t="s">
        <v>138</v>
      </c>
      <c r="BM459" s="148" t="s">
        <v>600</v>
      </c>
    </row>
    <row r="460" spans="2:51" s="13" customFormat="1" ht="11.25">
      <c r="B460" s="164"/>
      <c r="D460" s="150" t="s">
        <v>230</v>
      </c>
      <c r="E460" s="165" t="s">
        <v>1</v>
      </c>
      <c r="F460" s="166" t="s">
        <v>291</v>
      </c>
      <c r="H460" s="165" t="s">
        <v>1</v>
      </c>
      <c r="L460" s="164"/>
      <c r="M460" s="167"/>
      <c r="N460" s="168"/>
      <c r="O460" s="168"/>
      <c r="P460" s="168"/>
      <c r="Q460" s="168"/>
      <c r="R460" s="168"/>
      <c r="S460" s="168"/>
      <c r="T460" s="169"/>
      <c r="AT460" s="165" t="s">
        <v>230</v>
      </c>
      <c r="AU460" s="165" t="s">
        <v>84</v>
      </c>
      <c r="AV460" s="13" t="s">
        <v>82</v>
      </c>
      <c r="AW460" s="13" t="s">
        <v>30</v>
      </c>
      <c r="AX460" s="13" t="s">
        <v>74</v>
      </c>
      <c r="AY460" s="165" t="s">
        <v>133</v>
      </c>
    </row>
    <row r="461" spans="2:51" s="14" customFormat="1" ht="11.25">
      <c r="B461" s="170"/>
      <c r="D461" s="150" t="s">
        <v>230</v>
      </c>
      <c r="E461" s="171" t="s">
        <v>1</v>
      </c>
      <c r="F461" s="172" t="s">
        <v>601</v>
      </c>
      <c r="H461" s="173">
        <v>1.952</v>
      </c>
      <c r="L461" s="170"/>
      <c r="M461" s="174"/>
      <c r="N461" s="175"/>
      <c r="O461" s="175"/>
      <c r="P461" s="175"/>
      <c r="Q461" s="175"/>
      <c r="R461" s="175"/>
      <c r="S461" s="175"/>
      <c r="T461" s="176"/>
      <c r="AT461" s="171" t="s">
        <v>230</v>
      </c>
      <c r="AU461" s="171" t="s">
        <v>84</v>
      </c>
      <c r="AV461" s="14" t="s">
        <v>84</v>
      </c>
      <c r="AW461" s="14" t="s">
        <v>30</v>
      </c>
      <c r="AX461" s="14" t="s">
        <v>74</v>
      </c>
      <c r="AY461" s="171" t="s">
        <v>133</v>
      </c>
    </row>
    <row r="462" spans="2:51" s="13" customFormat="1" ht="11.25">
      <c r="B462" s="164"/>
      <c r="D462" s="150" t="s">
        <v>230</v>
      </c>
      <c r="E462" s="165" t="s">
        <v>1</v>
      </c>
      <c r="F462" s="166" t="s">
        <v>515</v>
      </c>
      <c r="H462" s="165" t="s">
        <v>1</v>
      </c>
      <c r="L462" s="164"/>
      <c r="M462" s="167"/>
      <c r="N462" s="168"/>
      <c r="O462" s="168"/>
      <c r="P462" s="168"/>
      <c r="Q462" s="168"/>
      <c r="R462" s="168"/>
      <c r="S462" s="168"/>
      <c r="T462" s="169"/>
      <c r="AT462" s="165" t="s">
        <v>230</v>
      </c>
      <c r="AU462" s="165" t="s">
        <v>84</v>
      </c>
      <c r="AV462" s="13" t="s">
        <v>82</v>
      </c>
      <c r="AW462" s="13" t="s">
        <v>30</v>
      </c>
      <c r="AX462" s="13" t="s">
        <v>74</v>
      </c>
      <c r="AY462" s="165" t="s">
        <v>133</v>
      </c>
    </row>
    <row r="463" spans="2:51" s="14" customFormat="1" ht="11.25">
      <c r="B463" s="170"/>
      <c r="D463" s="150" t="s">
        <v>230</v>
      </c>
      <c r="E463" s="171" t="s">
        <v>1</v>
      </c>
      <c r="F463" s="172" t="s">
        <v>602</v>
      </c>
      <c r="H463" s="173">
        <v>0.229</v>
      </c>
      <c r="L463" s="170"/>
      <c r="M463" s="174"/>
      <c r="N463" s="175"/>
      <c r="O463" s="175"/>
      <c r="P463" s="175"/>
      <c r="Q463" s="175"/>
      <c r="R463" s="175"/>
      <c r="S463" s="175"/>
      <c r="T463" s="176"/>
      <c r="AT463" s="171" t="s">
        <v>230</v>
      </c>
      <c r="AU463" s="171" t="s">
        <v>84</v>
      </c>
      <c r="AV463" s="14" t="s">
        <v>84</v>
      </c>
      <c r="AW463" s="14" t="s">
        <v>30</v>
      </c>
      <c r="AX463" s="14" t="s">
        <v>74</v>
      </c>
      <c r="AY463" s="171" t="s">
        <v>133</v>
      </c>
    </row>
    <row r="464" spans="2:51" s="13" customFormat="1" ht="11.25">
      <c r="B464" s="164"/>
      <c r="D464" s="150" t="s">
        <v>230</v>
      </c>
      <c r="E464" s="165" t="s">
        <v>1</v>
      </c>
      <c r="F464" s="166" t="s">
        <v>299</v>
      </c>
      <c r="H464" s="165" t="s">
        <v>1</v>
      </c>
      <c r="L464" s="164"/>
      <c r="M464" s="167"/>
      <c r="N464" s="168"/>
      <c r="O464" s="168"/>
      <c r="P464" s="168"/>
      <c r="Q464" s="168"/>
      <c r="R464" s="168"/>
      <c r="S464" s="168"/>
      <c r="T464" s="169"/>
      <c r="AT464" s="165" t="s">
        <v>230</v>
      </c>
      <c r="AU464" s="165" t="s">
        <v>84</v>
      </c>
      <c r="AV464" s="13" t="s">
        <v>82</v>
      </c>
      <c r="AW464" s="13" t="s">
        <v>30</v>
      </c>
      <c r="AX464" s="13" t="s">
        <v>74</v>
      </c>
      <c r="AY464" s="165" t="s">
        <v>133</v>
      </c>
    </row>
    <row r="465" spans="2:51" s="14" customFormat="1" ht="11.25">
      <c r="B465" s="170"/>
      <c r="D465" s="150" t="s">
        <v>230</v>
      </c>
      <c r="E465" s="171" t="s">
        <v>1</v>
      </c>
      <c r="F465" s="172" t="s">
        <v>603</v>
      </c>
      <c r="H465" s="173">
        <v>0.545</v>
      </c>
      <c r="L465" s="170"/>
      <c r="M465" s="174"/>
      <c r="N465" s="175"/>
      <c r="O465" s="175"/>
      <c r="P465" s="175"/>
      <c r="Q465" s="175"/>
      <c r="R465" s="175"/>
      <c r="S465" s="175"/>
      <c r="T465" s="176"/>
      <c r="AT465" s="171" t="s">
        <v>230</v>
      </c>
      <c r="AU465" s="171" t="s">
        <v>84</v>
      </c>
      <c r="AV465" s="14" t="s">
        <v>84</v>
      </c>
      <c r="AW465" s="14" t="s">
        <v>30</v>
      </c>
      <c r="AX465" s="14" t="s">
        <v>74</v>
      </c>
      <c r="AY465" s="171" t="s">
        <v>133</v>
      </c>
    </row>
    <row r="466" spans="2:51" s="13" customFormat="1" ht="11.25">
      <c r="B466" s="164"/>
      <c r="D466" s="150" t="s">
        <v>230</v>
      </c>
      <c r="E466" s="165" t="s">
        <v>1</v>
      </c>
      <c r="F466" s="166" t="s">
        <v>595</v>
      </c>
      <c r="H466" s="165" t="s">
        <v>1</v>
      </c>
      <c r="L466" s="164"/>
      <c r="M466" s="167"/>
      <c r="N466" s="168"/>
      <c r="O466" s="168"/>
      <c r="P466" s="168"/>
      <c r="Q466" s="168"/>
      <c r="R466" s="168"/>
      <c r="S466" s="168"/>
      <c r="T466" s="169"/>
      <c r="AT466" s="165" t="s">
        <v>230</v>
      </c>
      <c r="AU466" s="165" t="s">
        <v>84</v>
      </c>
      <c r="AV466" s="13" t="s">
        <v>82</v>
      </c>
      <c r="AW466" s="13" t="s">
        <v>30</v>
      </c>
      <c r="AX466" s="13" t="s">
        <v>74</v>
      </c>
      <c r="AY466" s="165" t="s">
        <v>133</v>
      </c>
    </row>
    <row r="467" spans="2:51" s="14" customFormat="1" ht="11.25">
      <c r="B467" s="170"/>
      <c r="D467" s="150" t="s">
        <v>230</v>
      </c>
      <c r="E467" s="171" t="s">
        <v>1</v>
      </c>
      <c r="F467" s="172" t="s">
        <v>604</v>
      </c>
      <c r="H467" s="173">
        <v>0.531</v>
      </c>
      <c r="L467" s="170"/>
      <c r="M467" s="174"/>
      <c r="N467" s="175"/>
      <c r="O467" s="175"/>
      <c r="P467" s="175"/>
      <c r="Q467" s="175"/>
      <c r="R467" s="175"/>
      <c r="S467" s="175"/>
      <c r="T467" s="176"/>
      <c r="AT467" s="171" t="s">
        <v>230</v>
      </c>
      <c r="AU467" s="171" t="s">
        <v>84</v>
      </c>
      <c r="AV467" s="14" t="s">
        <v>84</v>
      </c>
      <c r="AW467" s="14" t="s">
        <v>30</v>
      </c>
      <c r="AX467" s="14" t="s">
        <v>74</v>
      </c>
      <c r="AY467" s="171" t="s">
        <v>133</v>
      </c>
    </row>
    <row r="468" spans="2:51" s="15" customFormat="1" ht="11.25">
      <c r="B468" s="177"/>
      <c r="D468" s="150" t="s">
        <v>230</v>
      </c>
      <c r="E468" s="178" t="s">
        <v>1</v>
      </c>
      <c r="F468" s="179" t="s">
        <v>233</v>
      </c>
      <c r="H468" s="180">
        <v>3.257</v>
      </c>
      <c r="L468" s="177"/>
      <c r="M468" s="181"/>
      <c r="N468" s="182"/>
      <c r="O468" s="182"/>
      <c r="P468" s="182"/>
      <c r="Q468" s="182"/>
      <c r="R468" s="182"/>
      <c r="S468" s="182"/>
      <c r="T468" s="183"/>
      <c r="AT468" s="178" t="s">
        <v>230</v>
      </c>
      <c r="AU468" s="178" t="s">
        <v>84</v>
      </c>
      <c r="AV468" s="15" t="s">
        <v>138</v>
      </c>
      <c r="AW468" s="15" t="s">
        <v>30</v>
      </c>
      <c r="AX468" s="15" t="s">
        <v>82</v>
      </c>
      <c r="AY468" s="178" t="s">
        <v>133</v>
      </c>
    </row>
    <row r="469" spans="1:65" s="2" customFormat="1" ht="24.2" customHeight="1">
      <c r="A469" s="30"/>
      <c r="B469" s="136"/>
      <c r="C469" s="137" t="s">
        <v>425</v>
      </c>
      <c r="D469" s="137" t="s">
        <v>134</v>
      </c>
      <c r="E469" s="138" t="s">
        <v>605</v>
      </c>
      <c r="F469" s="139" t="s">
        <v>606</v>
      </c>
      <c r="G469" s="140" t="s">
        <v>262</v>
      </c>
      <c r="H469" s="141">
        <v>496.192</v>
      </c>
      <c r="I469" s="242"/>
      <c r="J469" s="142">
        <f>ROUND(I469*H469,2)</f>
        <v>0</v>
      </c>
      <c r="K469" s="143"/>
      <c r="L469" s="31"/>
      <c r="M469" s="144" t="s">
        <v>1</v>
      </c>
      <c r="N469" s="145" t="s">
        <v>39</v>
      </c>
      <c r="O469" s="146">
        <v>0</v>
      </c>
      <c r="P469" s="146">
        <f>O469*H469</f>
        <v>0</v>
      </c>
      <c r="Q469" s="146">
        <v>0</v>
      </c>
      <c r="R469" s="146">
        <f>Q469*H469</f>
        <v>0</v>
      </c>
      <c r="S469" s="146">
        <v>0</v>
      </c>
      <c r="T469" s="147">
        <f>S469*H469</f>
        <v>0</v>
      </c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R469" s="148" t="s">
        <v>138</v>
      </c>
      <c r="AT469" s="148" t="s">
        <v>134</v>
      </c>
      <c r="AU469" s="148" t="s">
        <v>84</v>
      </c>
      <c r="AY469" s="18" t="s">
        <v>133</v>
      </c>
      <c r="BE469" s="149">
        <f>IF(N469="základní",J469,0)</f>
        <v>0</v>
      </c>
      <c r="BF469" s="149">
        <f>IF(N469="snížená",J469,0)</f>
        <v>0</v>
      </c>
      <c r="BG469" s="149">
        <f>IF(N469="zákl. přenesená",J469,0)</f>
        <v>0</v>
      </c>
      <c r="BH469" s="149">
        <f>IF(N469="sníž. přenesená",J469,0)</f>
        <v>0</v>
      </c>
      <c r="BI469" s="149">
        <f>IF(N469="nulová",J469,0)</f>
        <v>0</v>
      </c>
      <c r="BJ469" s="18" t="s">
        <v>82</v>
      </c>
      <c r="BK469" s="149">
        <f>ROUND(I469*H469,2)</f>
        <v>0</v>
      </c>
      <c r="BL469" s="18" t="s">
        <v>138</v>
      </c>
      <c r="BM469" s="148" t="s">
        <v>607</v>
      </c>
    </row>
    <row r="470" spans="2:51" s="13" customFormat="1" ht="11.25">
      <c r="B470" s="164"/>
      <c r="D470" s="150" t="s">
        <v>230</v>
      </c>
      <c r="E470" s="165" t="s">
        <v>1</v>
      </c>
      <c r="F470" s="166" t="s">
        <v>608</v>
      </c>
      <c r="H470" s="165" t="s">
        <v>1</v>
      </c>
      <c r="L470" s="164"/>
      <c r="M470" s="167"/>
      <c r="N470" s="168"/>
      <c r="O470" s="168"/>
      <c r="P470" s="168"/>
      <c r="Q470" s="168"/>
      <c r="R470" s="168"/>
      <c r="S470" s="168"/>
      <c r="T470" s="169"/>
      <c r="AT470" s="165" t="s">
        <v>230</v>
      </c>
      <c r="AU470" s="165" t="s">
        <v>84</v>
      </c>
      <c r="AV470" s="13" t="s">
        <v>82</v>
      </c>
      <c r="AW470" s="13" t="s">
        <v>30</v>
      </c>
      <c r="AX470" s="13" t="s">
        <v>74</v>
      </c>
      <c r="AY470" s="165" t="s">
        <v>133</v>
      </c>
    </row>
    <row r="471" spans="2:51" s="14" customFormat="1" ht="11.25">
      <c r="B471" s="170"/>
      <c r="D471" s="150" t="s">
        <v>230</v>
      </c>
      <c r="E471" s="171" t="s">
        <v>1</v>
      </c>
      <c r="F471" s="172" t="s">
        <v>609</v>
      </c>
      <c r="H471" s="173">
        <v>119.232</v>
      </c>
      <c r="L471" s="170"/>
      <c r="M471" s="174"/>
      <c r="N471" s="175"/>
      <c r="O471" s="175"/>
      <c r="P471" s="175"/>
      <c r="Q471" s="175"/>
      <c r="R471" s="175"/>
      <c r="S471" s="175"/>
      <c r="T471" s="176"/>
      <c r="AT471" s="171" t="s">
        <v>230</v>
      </c>
      <c r="AU471" s="171" t="s">
        <v>84</v>
      </c>
      <c r="AV471" s="14" t="s">
        <v>84</v>
      </c>
      <c r="AW471" s="14" t="s">
        <v>30</v>
      </c>
      <c r="AX471" s="14" t="s">
        <v>74</v>
      </c>
      <c r="AY471" s="171" t="s">
        <v>133</v>
      </c>
    </row>
    <row r="472" spans="2:51" s="13" customFormat="1" ht="11.25">
      <c r="B472" s="164"/>
      <c r="D472" s="150" t="s">
        <v>230</v>
      </c>
      <c r="E472" s="165" t="s">
        <v>1</v>
      </c>
      <c r="F472" s="166" t="s">
        <v>299</v>
      </c>
      <c r="H472" s="165" t="s">
        <v>1</v>
      </c>
      <c r="L472" s="164"/>
      <c r="M472" s="167"/>
      <c r="N472" s="168"/>
      <c r="O472" s="168"/>
      <c r="P472" s="168"/>
      <c r="Q472" s="168"/>
      <c r="R472" s="168"/>
      <c r="S472" s="168"/>
      <c r="T472" s="169"/>
      <c r="AT472" s="165" t="s">
        <v>230</v>
      </c>
      <c r="AU472" s="165" t="s">
        <v>84</v>
      </c>
      <c r="AV472" s="13" t="s">
        <v>82</v>
      </c>
      <c r="AW472" s="13" t="s">
        <v>30</v>
      </c>
      <c r="AX472" s="13" t="s">
        <v>74</v>
      </c>
      <c r="AY472" s="165" t="s">
        <v>133</v>
      </c>
    </row>
    <row r="473" spans="2:51" s="14" customFormat="1" ht="11.25">
      <c r="B473" s="170"/>
      <c r="D473" s="150" t="s">
        <v>230</v>
      </c>
      <c r="E473" s="171" t="s">
        <v>1</v>
      </c>
      <c r="F473" s="172" t="s">
        <v>610</v>
      </c>
      <c r="H473" s="173">
        <v>284.58</v>
      </c>
      <c r="L473" s="170"/>
      <c r="M473" s="174"/>
      <c r="N473" s="175"/>
      <c r="O473" s="175"/>
      <c r="P473" s="175"/>
      <c r="Q473" s="175"/>
      <c r="R473" s="175"/>
      <c r="S473" s="175"/>
      <c r="T473" s="176"/>
      <c r="AT473" s="171" t="s">
        <v>230</v>
      </c>
      <c r="AU473" s="171" t="s">
        <v>84</v>
      </c>
      <c r="AV473" s="14" t="s">
        <v>84</v>
      </c>
      <c r="AW473" s="14" t="s">
        <v>30</v>
      </c>
      <c r="AX473" s="14" t="s">
        <v>74</v>
      </c>
      <c r="AY473" s="171" t="s">
        <v>133</v>
      </c>
    </row>
    <row r="474" spans="2:51" s="13" customFormat="1" ht="11.25">
      <c r="B474" s="164"/>
      <c r="D474" s="150" t="s">
        <v>230</v>
      </c>
      <c r="E474" s="165" t="s">
        <v>1</v>
      </c>
      <c r="F474" s="166" t="s">
        <v>595</v>
      </c>
      <c r="H474" s="165" t="s">
        <v>1</v>
      </c>
      <c r="L474" s="164"/>
      <c r="M474" s="167"/>
      <c r="N474" s="168"/>
      <c r="O474" s="168"/>
      <c r="P474" s="168"/>
      <c r="Q474" s="168"/>
      <c r="R474" s="168"/>
      <c r="S474" s="168"/>
      <c r="T474" s="169"/>
      <c r="AT474" s="165" t="s">
        <v>230</v>
      </c>
      <c r="AU474" s="165" t="s">
        <v>84</v>
      </c>
      <c r="AV474" s="13" t="s">
        <v>82</v>
      </c>
      <c r="AW474" s="13" t="s">
        <v>30</v>
      </c>
      <c r="AX474" s="13" t="s">
        <v>74</v>
      </c>
      <c r="AY474" s="165" t="s">
        <v>133</v>
      </c>
    </row>
    <row r="475" spans="2:51" s="14" customFormat="1" ht="11.25">
      <c r="B475" s="170"/>
      <c r="D475" s="150" t="s">
        <v>230</v>
      </c>
      <c r="E475" s="171" t="s">
        <v>1</v>
      </c>
      <c r="F475" s="172" t="s">
        <v>596</v>
      </c>
      <c r="H475" s="173">
        <v>92.38</v>
      </c>
      <c r="L475" s="170"/>
      <c r="M475" s="174"/>
      <c r="N475" s="175"/>
      <c r="O475" s="175"/>
      <c r="P475" s="175"/>
      <c r="Q475" s="175"/>
      <c r="R475" s="175"/>
      <c r="S475" s="175"/>
      <c r="T475" s="176"/>
      <c r="AT475" s="171" t="s">
        <v>230</v>
      </c>
      <c r="AU475" s="171" t="s">
        <v>84</v>
      </c>
      <c r="AV475" s="14" t="s">
        <v>84</v>
      </c>
      <c r="AW475" s="14" t="s">
        <v>30</v>
      </c>
      <c r="AX475" s="14" t="s">
        <v>74</v>
      </c>
      <c r="AY475" s="171" t="s">
        <v>133</v>
      </c>
    </row>
    <row r="476" spans="2:51" s="15" customFormat="1" ht="11.25">
      <c r="B476" s="177"/>
      <c r="D476" s="150" t="s">
        <v>230</v>
      </c>
      <c r="E476" s="178" t="s">
        <v>1</v>
      </c>
      <c r="F476" s="179" t="s">
        <v>233</v>
      </c>
      <c r="H476" s="180">
        <v>496.192</v>
      </c>
      <c r="L476" s="177"/>
      <c r="M476" s="181"/>
      <c r="N476" s="182"/>
      <c r="O476" s="182"/>
      <c r="P476" s="182"/>
      <c r="Q476" s="182"/>
      <c r="R476" s="182"/>
      <c r="S476" s="182"/>
      <c r="T476" s="183"/>
      <c r="AT476" s="178" t="s">
        <v>230</v>
      </c>
      <c r="AU476" s="178" t="s">
        <v>84</v>
      </c>
      <c r="AV476" s="15" t="s">
        <v>138</v>
      </c>
      <c r="AW476" s="15" t="s">
        <v>30</v>
      </c>
      <c r="AX476" s="15" t="s">
        <v>82</v>
      </c>
      <c r="AY476" s="178" t="s">
        <v>133</v>
      </c>
    </row>
    <row r="477" spans="1:65" s="2" customFormat="1" ht="24.2" customHeight="1">
      <c r="A477" s="30"/>
      <c r="B477" s="136"/>
      <c r="C477" s="137" t="s">
        <v>611</v>
      </c>
      <c r="D477" s="137" t="s">
        <v>134</v>
      </c>
      <c r="E477" s="138" t="s">
        <v>612</v>
      </c>
      <c r="F477" s="139" t="s">
        <v>613</v>
      </c>
      <c r="G477" s="140" t="s">
        <v>262</v>
      </c>
      <c r="H477" s="141">
        <v>35.02</v>
      </c>
      <c r="I477" s="242"/>
      <c r="J477" s="142">
        <f>ROUND(I477*H477,2)</f>
        <v>0</v>
      </c>
      <c r="K477" s="143"/>
      <c r="L477" s="31"/>
      <c r="M477" s="144" t="s">
        <v>1</v>
      </c>
      <c r="N477" s="145" t="s">
        <v>39</v>
      </c>
      <c r="O477" s="146">
        <v>0</v>
      </c>
      <c r="P477" s="146">
        <f>O477*H477</f>
        <v>0</v>
      </c>
      <c r="Q477" s="146">
        <v>0</v>
      </c>
      <c r="R477" s="146">
        <f>Q477*H477</f>
        <v>0</v>
      </c>
      <c r="S477" s="146">
        <v>0</v>
      </c>
      <c r="T477" s="147">
        <f>S477*H477</f>
        <v>0</v>
      </c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R477" s="148" t="s">
        <v>138</v>
      </c>
      <c r="AT477" s="148" t="s">
        <v>134</v>
      </c>
      <c r="AU477" s="148" t="s">
        <v>84</v>
      </c>
      <c r="AY477" s="18" t="s">
        <v>133</v>
      </c>
      <c r="BE477" s="149">
        <f>IF(N477="základní",J477,0)</f>
        <v>0</v>
      </c>
      <c r="BF477" s="149">
        <f>IF(N477="snížená",J477,0)</f>
        <v>0</v>
      </c>
      <c r="BG477" s="149">
        <f>IF(N477="zákl. přenesená",J477,0)</f>
        <v>0</v>
      </c>
      <c r="BH477" s="149">
        <f>IF(N477="sníž. přenesená",J477,0)</f>
        <v>0</v>
      </c>
      <c r="BI477" s="149">
        <f>IF(N477="nulová",J477,0)</f>
        <v>0</v>
      </c>
      <c r="BJ477" s="18" t="s">
        <v>82</v>
      </c>
      <c r="BK477" s="149">
        <f>ROUND(I477*H477,2)</f>
        <v>0</v>
      </c>
      <c r="BL477" s="18" t="s">
        <v>138</v>
      </c>
      <c r="BM477" s="148" t="s">
        <v>614</v>
      </c>
    </row>
    <row r="478" spans="2:51" s="13" customFormat="1" ht="11.25">
      <c r="B478" s="164"/>
      <c r="D478" s="150" t="s">
        <v>230</v>
      </c>
      <c r="E478" s="165" t="s">
        <v>1</v>
      </c>
      <c r="F478" s="166" t="s">
        <v>293</v>
      </c>
      <c r="H478" s="165" t="s">
        <v>1</v>
      </c>
      <c r="L478" s="164"/>
      <c r="M478" s="167"/>
      <c r="N478" s="168"/>
      <c r="O478" s="168"/>
      <c r="P478" s="168"/>
      <c r="Q478" s="168"/>
      <c r="R478" s="168"/>
      <c r="S478" s="168"/>
      <c r="T478" s="169"/>
      <c r="AT478" s="165" t="s">
        <v>230</v>
      </c>
      <c r="AU478" s="165" t="s">
        <v>84</v>
      </c>
      <c r="AV478" s="13" t="s">
        <v>82</v>
      </c>
      <c r="AW478" s="13" t="s">
        <v>30</v>
      </c>
      <c r="AX478" s="13" t="s">
        <v>74</v>
      </c>
      <c r="AY478" s="165" t="s">
        <v>133</v>
      </c>
    </row>
    <row r="479" spans="2:51" s="14" customFormat="1" ht="11.25">
      <c r="B479" s="170"/>
      <c r="D479" s="150" t="s">
        <v>230</v>
      </c>
      <c r="E479" s="171" t="s">
        <v>1</v>
      </c>
      <c r="F479" s="172" t="s">
        <v>294</v>
      </c>
      <c r="H479" s="173">
        <v>35.02</v>
      </c>
      <c r="L479" s="170"/>
      <c r="M479" s="174"/>
      <c r="N479" s="175"/>
      <c r="O479" s="175"/>
      <c r="P479" s="175"/>
      <c r="Q479" s="175"/>
      <c r="R479" s="175"/>
      <c r="S479" s="175"/>
      <c r="T479" s="176"/>
      <c r="AT479" s="171" t="s">
        <v>230</v>
      </c>
      <c r="AU479" s="171" t="s">
        <v>84</v>
      </c>
      <c r="AV479" s="14" t="s">
        <v>84</v>
      </c>
      <c r="AW479" s="14" t="s">
        <v>30</v>
      </c>
      <c r="AX479" s="14" t="s">
        <v>74</v>
      </c>
      <c r="AY479" s="171" t="s">
        <v>133</v>
      </c>
    </row>
    <row r="480" spans="2:51" s="15" customFormat="1" ht="11.25">
      <c r="B480" s="177"/>
      <c r="D480" s="150" t="s">
        <v>230</v>
      </c>
      <c r="E480" s="178" t="s">
        <v>1</v>
      </c>
      <c r="F480" s="179" t="s">
        <v>233</v>
      </c>
      <c r="H480" s="180">
        <v>35.02</v>
      </c>
      <c r="L480" s="177"/>
      <c r="M480" s="181"/>
      <c r="N480" s="182"/>
      <c r="O480" s="182"/>
      <c r="P480" s="182"/>
      <c r="Q480" s="182"/>
      <c r="R480" s="182"/>
      <c r="S480" s="182"/>
      <c r="T480" s="183"/>
      <c r="AT480" s="178" t="s">
        <v>230</v>
      </c>
      <c r="AU480" s="178" t="s">
        <v>84</v>
      </c>
      <c r="AV480" s="15" t="s">
        <v>138</v>
      </c>
      <c r="AW480" s="15" t="s">
        <v>30</v>
      </c>
      <c r="AX480" s="15" t="s">
        <v>82</v>
      </c>
      <c r="AY480" s="178" t="s">
        <v>133</v>
      </c>
    </row>
    <row r="481" spans="2:63" s="11" customFormat="1" ht="22.9" customHeight="1">
      <c r="B481" s="126"/>
      <c r="D481" s="127" t="s">
        <v>73</v>
      </c>
      <c r="E481" s="162" t="s">
        <v>172</v>
      </c>
      <c r="F481" s="162" t="s">
        <v>615</v>
      </c>
      <c r="J481" s="163">
        <f>BK481</f>
        <v>0</v>
      </c>
      <c r="L481" s="126"/>
      <c r="M481" s="130"/>
      <c r="N481" s="131"/>
      <c r="O481" s="131"/>
      <c r="P481" s="132">
        <f>SUM(P482:P517)</f>
        <v>0</v>
      </c>
      <c r="Q481" s="131"/>
      <c r="R481" s="132">
        <f>SUM(R482:R517)</f>
        <v>0</v>
      </c>
      <c r="S481" s="131"/>
      <c r="T481" s="133">
        <f>SUM(T482:T517)</f>
        <v>0</v>
      </c>
      <c r="AR481" s="127" t="s">
        <v>82</v>
      </c>
      <c r="AT481" s="134" t="s">
        <v>73</v>
      </c>
      <c r="AU481" s="134" t="s">
        <v>82</v>
      </c>
      <c r="AY481" s="127" t="s">
        <v>133</v>
      </c>
      <c r="BK481" s="135">
        <f>SUM(BK482:BK517)</f>
        <v>0</v>
      </c>
    </row>
    <row r="482" spans="1:65" s="2" customFormat="1" ht="37.9" customHeight="1">
      <c r="A482" s="30"/>
      <c r="B482" s="136"/>
      <c r="C482" s="137" t="s">
        <v>429</v>
      </c>
      <c r="D482" s="137" t="s">
        <v>134</v>
      </c>
      <c r="E482" s="138" t="s">
        <v>616</v>
      </c>
      <c r="F482" s="139" t="s">
        <v>617</v>
      </c>
      <c r="G482" s="140" t="s">
        <v>262</v>
      </c>
      <c r="H482" s="141">
        <v>296.4</v>
      </c>
      <c r="I482" s="242"/>
      <c r="J482" s="142">
        <f>ROUND(I482*H482,2)</f>
        <v>0</v>
      </c>
      <c r="K482" s="143"/>
      <c r="L482" s="31"/>
      <c r="M482" s="144" t="s">
        <v>1</v>
      </c>
      <c r="N482" s="145" t="s">
        <v>39</v>
      </c>
      <c r="O482" s="146">
        <v>0</v>
      </c>
      <c r="P482" s="146">
        <f>O482*H482</f>
        <v>0</v>
      </c>
      <c r="Q482" s="146">
        <v>0</v>
      </c>
      <c r="R482" s="146">
        <f>Q482*H482</f>
        <v>0</v>
      </c>
      <c r="S482" s="146">
        <v>0</v>
      </c>
      <c r="T482" s="147">
        <f>S482*H482</f>
        <v>0</v>
      </c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R482" s="148" t="s">
        <v>138</v>
      </c>
      <c r="AT482" s="148" t="s">
        <v>134</v>
      </c>
      <c r="AU482" s="148" t="s">
        <v>84</v>
      </c>
      <c r="AY482" s="18" t="s">
        <v>133</v>
      </c>
      <c r="BE482" s="149">
        <f>IF(N482="základní",J482,0)</f>
        <v>0</v>
      </c>
      <c r="BF482" s="149">
        <f>IF(N482="snížená",J482,0)</f>
        <v>0</v>
      </c>
      <c r="BG482" s="149">
        <f>IF(N482="zákl. přenesená",J482,0)</f>
        <v>0</v>
      </c>
      <c r="BH482" s="149">
        <f>IF(N482="sníž. přenesená",J482,0)</f>
        <v>0</v>
      </c>
      <c r="BI482" s="149">
        <f>IF(N482="nulová",J482,0)</f>
        <v>0</v>
      </c>
      <c r="BJ482" s="18" t="s">
        <v>82</v>
      </c>
      <c r="BK482" s="149">
        <f>ROUND(I482*H482,2)</f>
        <v>0</v>
      </c>
      <c r="BL482" s="18" t="s">
        <v>138</v>
      </c>
      <c r="BM482" s="148" t="s">
        <v>618</v>
      </c>
    </row>
    <row r="483" spans="2:51" s="14" customFormat="1" ht="11.25">
      <c r="B483" s="170"/>
      <c r="D483" s="150" t="s">
        <v>230</v>
      </c>
      <c r="E483" s="171" t="s">
        <v>1</v>
      </c>
      <c r="F483" s="172" t="s">
        <v>619</v>
      </c>
      <c r="H483" s="173">
        <v>296.4</v>
      </c>
      <c r="L483" s="170"/>
      <c r="M483" s="174"/>
      <c r="N483" s="175"/>
      <c r="O483" s="175"/>
      <c r="P483" s="175"/>
      <c r="Q483" s="175"/>
      <c r="R483" s="175"/>
      <c r="S483" s="175"/>
      <c r="T483" s="176"/>
      <c r="AT483" s="171" t="s">
        <v>230</v>
      </c>
      <c r="AU483" s="171" t="s">
        <v>84</v>
      </c>
      <c r="AV483" s="14" t="s">
        <v>84</v>
      </c>
      <c r="AW483" s="14" t="s">
        <v>30</v>
      </c>
      <c r="AX483" s="14" t="s">
        <v>74</v>
      </c>
      <c r="AY483" s="171" t="s">
        <v>133</v>
      </c>
    </row>
    <row r="484" spans="2:51" s="15" customFormat="1" ht="11.25">
      <c r="B484" s="177"/>
      <c r="D484" s="150" t="s">
        <v>230</v>
      </c>
      <c r="E484" s="178" t="s">
        <v>1</v>
      </c>
      <c r="F484" s="179" t="s">
        <v>233</v>
      </c>
      <c r="H484" s="180">
        <v>296.4</v>
      </c>
      <c r="L484" s="177"/>
      <c r="M484" s="181"/>
      <c r="N484" s="182"/>
      <c r="O484" s="182"/>
      <c r="P484" s="182"/>
      <c r="Q484" s="182"/>
      <c r="R484" s="182"/>
      <c r="S484" s="182"/>
      <c r="T484" s="183"/>
      <c r="AT484" s="178" t="s">
        <v>230</v>
      </c>
      <c r="AU484" s="178" t="s">
        <v>84</v>
      </c>
      <c r="AV484" s="15" t="s">
        <v>138</v>
      </c>
      <c r="AW484" s="15" t="s">
        <v>30</v>
      </c>
      <c r="AX484" s="15" t="s">
        <v>82</v>
      </c>
      <c r="AY484" s="178" t="s">
        <v>133</v>
      </c>
    </row>
    <row r="485" spans="1:65" s="2" customFormat="1" ht="33" customHeight="1">
      <c r="A485" s="30"/>
      <c r="B485" s="136"/>
      <c r="C485" s="137" t="s">
        <v>620</v>
      </c>
      <c r="D485" s="137" t="s">
        <v>134</v>
      </c>
      <c r="E485" s="138" t="s">
        <v>621</v>
      </c>
      <c r="F485" s="139" t="s">
        <v>622</v>
      </c>
      <c r="G485" s="140" t="s">
        <v>262</v>
      </c>
      <c r="H485" s="141">
        <v>5928</v>
      </c>
      <c r="I485" s="242"/>
      <c r="J485" s="142">
        <f>ROUND(I485*H485,2)</f>
        <v>0</v>
      </c>
      <c r="K485" s="143"/>
      <c r="L485" s="31"/>
      <c r="M485" s="144" t="s">
        <v>1</v>
      </c>
      <c r="N485" s="145" t="s">
        <v>39</v>
      </c>
      <c r="O485" s="146">
        <v>0</v>
      </c>
      <c r="P485" s="146">
        <f>O485*H485</f>
        <v>0</v>
      </c>
      <c r="Q485" s="146">
        <v>0</v>
      </c>
      <c r="R485" s="146">
        <f>Q485*H485</f>
        <v>0</v>
      </c>
      <c r="S485" s="146">
        <v>0</v>
      </c>
      <c r="T485" s="147">
        <f>S485*H485</f>
        <v>0</v>
      </c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R485" s="148" t="s">
        <v>138</v>
      </c>
      <c r="AT485" s="148" t="s">
        <v>134</v>
      </c>
      <c r="AU485" s="148" t="s">
        <v>84</v>
      </c>
      <c r="AY485" s="18" t="s">
        <v>133</v>
      </c>
      <c r="BE485" s="149">
        <f>IF(N485="základní",J485,0)</f>
        <v>0</v>
      </c>
      <c r="BF485" s="149">
        <f>IF(N485="snížená",J485,0)</f>
        <v>0</v>
      </c>
      <c r="BG485" s="149">
        <f>IF(N485="zákl. přenesená",J485,0)</f>
        <v>0</v>
      </c>
      <c r="BH485" s="149">
        <f>IF(N485="sníž. přenesená",J485,0)</f>
        <v>0</v>
      </c>
      <c r="BI485" s="149">
        <f>IF(N485="nulová",J485,0)</f>
        <v>0</v>
      </c>
      <c r="BJ485" s="18" t="s">
        <v>82</v>
      </c>
      <c r="BK485" s="149">
        <f>ROUND(I485*H485,2)</f>
        <v>0</v>
      </c>
      <c r="BL485" s="18" t="s">
        <v>138</v>
      </c>
      <c r="BM485" s="148" t="s">
        <v>623</v>
      </c>
    </row>
    <row r="486" spans="2:51" s="14" customFormat="1" ht="11.25">
      <c r="B486" s="170"/>
      <c r="D486" s="150" t="s">
        <v>230</v>
      </c>
      <c r="E486" s="171" t="s">
        <v>1</v>
      </c>
      <c r="F486" s="172" t="s">
        <v>624</v>
      </c>
      <c r="H486" s="173">
        <v>5928</v>
      </c>
      <c r="L486" s="170"/>
      <c r="M486" s="174"/>
      <c r="N486" s="175"/>
      <c r="O486" s="175"/>
      <c r="P486" s="175"/>
      <c r="Q486" s="175"/>
      <c r="R486" s="175"/>
      <c r="S486" s="175"/>
      <c r="T486" s="176"/>
      <c r="AT486" s="171" t="s">
        <v>230</v>
      </c>
      <c r="AU486" s="171" t="s">
        <v>84</v>
      </c>
      <c r="AV486" s="14" t="s">
        <v>84</v>
      </c>
      <c r="AW486" s="14" t="s">
        <v>30</v>
      </c>
      <c r="AX486" s="14" t="s">
        <v>74</v>
      </c>
      <c r="AY486" s="171" t="s">
        <v>133</v>
      </c>
    </row>
    <row r="487" spans="2:51" s="15" customFormat="1" ht="11.25">
      <c r="B487" s="177"/>
      <c r="D487" s="150" t="s">
        <v>230</v>
      </c>
      <c r="E487" s="178" t="s">
        <v>1</v>
      </c>
      <c r="F487" s="179" t="s">
        <v>233</v>
      </c>
      <c r="H487" s="180">
        <v>5928</v>
      </c>
      <c r="L487" s="177"/>
      <c r="M487" s="181"/>
      <c r="N487" s="182"/>
      <c r="O487" s="182"/>
      <c r="P487" s="182"/>
      <c r="Q487" s="182"/>
      <c r="R487" s="182"/>
      <c r="S487" s="182"/>
      <c r="T487" s="183"/>
      <c r="AT487" s="178" t="s">
        <v>230</v>
      </c>
      <c r="AU487" s="178" t="s">
        <v>84</v>
      </c>
      <c r="AV487" s="15" t="s">
        <v>138</v>
      </c>
      <c r="AW487" s="15" t="s">
        <v>30</v>
      </c>
      <c r="AX487" s="15" t="s">
        <v>82</v>
      </c>
      <c r="AY487" s="178" t="s">
        <v>133</v>
      </c>
    </row>
    <row r="488" spans="1:65" s="2" customFormat="1" ht="37.9" customHeight="1">
      <c r="A488" s="30"/>
      <c r="B488" s="136"/>
      <c r="C488" s="137" t="s">
        <v>434</v>
      </c>
      <c r="D488" s="137" t="s">
        <v>134</v>
      </c>
      <c r="E488" s="138" t="s">
        <v>625</v>
      </c>
      <c r="F488" s="139" t="s">
        <v>626</v>
      </c>
      <c r="G488" s="140" t="s">
        <v>262</v>
      </c>
      <c r="H488" s="141">
        <v>296.4</v>
      </c>
      <c r="I488" s="242"/>
      <c r="J488" s="142">
        <f>ROUND(I488*H488,2)</f>
        <v>0</v>
      </c>
      <c r="K488" s="143"/>
      <c r="L488" s="31"/>
      <c r="M488" s="144" t="s">
        <v>1</v>
      </c>
      <c r="N488" s="145" t="s">
        <v>39</v>
      </c>
      <c r="O488" s="146">
        <v>0</v>
      </c>
      <c r="P488" s="146">
        <f>O488*H488</f>
        <v>0</v>
      </c>
      <c r="Q488" s="146">
        <v>0</v>
      </c>
      <c r="R488" s="146">
        <f>Q488*H488</f>
        <v>0</v>
      </c>
      <c r="S488" s="146">
        <v>0</v>
      </c>
      <c r="T488" s="147">
        <f>S488*H488</f>
        <v>0</v>
      </c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R488" s="148" t="s">
        <v>138</v>
      </c>
      <c r="AT488" s="148" t="s">
        <v>134</v>
      </c>
      <c r="AU488" s="148" t="s">
        <v>84</v>
      </c>
      <c r="AY488" s="18" t="s">
        <v>133</v>
      </c>
      <c r="BE488" s="149">
        <f>IF(N488="základní",J488,0)</f>
        <v>0</v>
      </c>
      <c r="BF488" s="149">
        <f>IF(N488="snížená",J488,0)</f>
        <v>0</v>
      </c>
      <c r="BG488" s="149">
        <f>IF(N488="zákl. přenesená",J488,0)</f>
        <v>0</v>
      </c>
      <c r="BH488" s="149">
        <f>IF(N488="sníž. přenesená",J488,0)</f>
        <v>0</v>
      </c>
      <c r="BI488" s="149">
        <f>IF(N488="nulová",J488,0)</f>
        <v>0</v>
      </c>
      <c r="BJ488" s="18" t="s">
        <v>82</v>
      </c>
      <c r="BK488" s="149">
        <f>ROUND(I488*H488,2)</f>
        <v>0</v>
      </c>
      <c r="BL488" s="18" t="s">
        <v>138</v>
      </c>
      <c r="BM488" s="148" t="s">
        <v>627</v>
      </c>
    </row>
    <row r="489" spans="2:51" s="14" customFormat="1" ht="11.25">
      <c r="B489" s="170"/>
      <c r="D489" s="150" t="s">
        <v>230</v>
      </c>
      <c r="E489" s="171" t="s">
        <v>1</v>
      </c>
      <c r="F489" s="172" t="s">
        <v>619</v>
      </c>
      <c r="H489" s="173">
        <v>296.4</v>
      </c>
      <c r="L489" s="170"/>
      <c r="M489" s="174"/>
      <c r="N489" s="175"/>
      <c r="O489" s="175"/>
      <c r="P489" s="175"/>
      <c r="Q489" s="175"/>
      <c r="R489" s="175"/>
      <c r="S489" s="175"/>
      <c r="T489" s="176"/>
      <c r="AT489" s="171" t="s">
        <v>230</v>
      </c>
      <c r="AU489" s="171" t="s">
        <v>84</v>
      </c>
      <c r="AV489" s="14" t="s">
        <v>84</v>
      </c>
      <c r="AW489" s="14" t="s">
        <v>30</v>
      </c>
      <c r="AX489" s="14" t="s">
        <v>74</v>
      </c>
      <c r="AY489" s="171" t="s">
        <v>133</v>
      </c>
    </row>
    <row r="490" spans="2:51" s="15" customFormat="1" ht="11.25">
      <c r="B490" s="177"/>
      <c r="D490" s="150" t="s">
        <v>230</v>
      </c>
      <c r="E490" s="178" t="s">
        <v>1</v>
      </c>
      <c r="F490" s="179" t="s">
        <v>233</v>
      </c>
      <c r="H490" s="180">
        <v>296.4</v>
      </c>
      <c r="L490" s="177"/>
      <c r="M490" s="181"/>
      <c r="N490" s="182"/>
      <c r="O490" s="182"/>
      <c r="P490" s="182"/>
      <c r="Q490" s="182"/>
      <c r="R490" s="182"/>
      <c r="S490" s="182"/>
      <c r="T490" s="183"/>
      <c r="AT490" s="178" t="s">
        <v>230</v>
      </c>
      <c r="AU490" s="178" t="s">
        <v>84</v>
      </c>
      <c r="AV490" s="15" t="s">
        <v>138</v>
      </c>
      <c r="AW490" s="15" t="s">
        <v>30</v>
      </c>
      <c r="AX490" s="15" t="s">
        <v>82</v>
      </c>
      <c r="AY490" s="178" t="s">
        <v>133</v>
      </c>
    </row>
    <row r="491" spans="1:65" s="2" customFormat="1" ht="33" customHeight="1">
      <c r="A491" s="30"/>
      <c r="B491" s="136"/>
      <c r="C491" s="137" t="s">
        <v>628</v>
      </c>
      <c r="D491" s="137" t="s">
        <v>134</v>
      </c>
      <c r="E491" s="138" t="s">
        <v>629</v>
      </c>
      <c r="F491" s="139" t="s">
        <v>630</v>
      </c>
      <c r="G491" s="140" t="s">
        <v>262</v>
      </c>
      <c r="H491" s="141">
        <v>167.4</v>
      </c>
      <c r="I491" s="242"/>
      <c r="J491" s="142">
        <f>ROUND(I491*H491,2)</f>
        <v>0</v>
      </c>
      <c r="K491" s="143"/>
      <c r="L491" s="31"/>
      <c r="M491" s="144" t="s">
        <v>1</v>
      </c>
      <c r="N491" s="145" t="s">
        <v>39</v>
      </c>
      <c r="O491" s="146">
        <v>0</v>
      </c>
      <c r="P491" s="146">
        <f>O491*H491</f>
        <v>0</v>
      </c>
      <c r="Q491" s="146">
        <v>0</v>
      </c>
      <c r="R491" s="146">
        <f>Q491*H491</f>
        <v>0</v>
      </c>
      <c r="S491" s="146">
        <v>0</v>
      </c>
      <c r="T491" s="147">
        <f>S491*H491</f>
        <v>0</v>
      </c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R491" s="148" t="s">
        <v>138</v>
      </c>
      <c r="AT491" s="148" t="s">
        <v>134</v>
      </c>
      <c r="AU491" s="148" t="s">
        <v>84</v>
      </c>
      <c r="AY491" s="18" t="s">
        <v>133</v>
      </c>
      <c r="BE491" s="149">
        <f>IF(N491="základní",J491,0)</f>
        <v>0</v>
      </c>
      <c r="BF491" s="149">
        <f>IF(N491="snížená",J491,0)</f>
        <v>0</v>
      </c>
      <c r="BG491" s="149">
        <f>IF(N491="zákl. přenesená",J491,0)</f>
        <v>0</v>
      </c>
      <c r="BH491" s="149">
        <f>IF(N491="sníž. přenesená",J491,0)</f>
        <v>0</v>
      </c>
      <c r="BI491" s="149">
        <f>IF(N491="nulová",J491,0)</f>
        <v>0</v>
      </c>
      <c r="BJ491" s="18" t="s">
        <v>82</v>
      </c>
      <c r="BK491" s="149">
        <f>ROUND(I491*H491,2)</f>
        <v>0</v>
      </c>
      <c r="BL491" s="18" t="s">
        <v>138</v>
      </c>
      <c r="BM491" s="148" t="s">
        <v>631</v>
      </c>
    </row>
    <row r="492" spans="2:51" s="13" customFormat="1" ht="11.25">
      <c r="B492" s="164"/>
      <c r="D492" s="150" t="s">
        <v>230</v>
      </c>
      <c r="E492" s="165" t="s">
        <v>1</v>
      </c>
      <c r="F492" s="166" t="s">
        <v>435</v>
      </c>
      <c r="H492" s="165" t="s">
        <v>1</v>
      </c>
      <c r="L492" s="164"/>
      <c r="M492" s="167"/>
      <c r="N492" s="168"/>
      <c r="O492" s="168"/>
      <c r="P492" s="168"/>
      <c r="Q492" s="168"/>
      <c r="R492" s="168"/>
      <c r="S492" s="168"/>
      <c r="T492" s="169"/>
      <c r="AT492" s="165" t="s">
        <v>230</v>
      </c>
      <c r="AU492" s="165" t="s">
        <v>84</v>
      </c>
      <c r="AV492" s="13" t="s">
        <v>82</v>
      </c>
      <c r="AW492" s="13" t="s">
        <v>30</v>
      </c>
      <c r="AX492" s="13" t="s">
        <v>74</v>
      </c>
      <c r="AY492" s="165" t="s">
        <v>133</v>
      </c>
    </row>
    <row r="493" spans="2:51" s="14" customFormat="1" ht="11.25">
      <c r="B493" s="170"/>
      <c r="D493" s="150" t="s">
        <v>230</v>
      </c>
      <c r="E493" s="171" t="s">
        <v>1</v>
      </c>
      <c r="F493" s="172" t="s">
        <v>632</v>
      </c>
      <c r="H493" s="173">
        <v>75.7</v>
      </c>
      <c r="L493" s="170"/>
      <c r="M493" s="174"/>
      <c r="N493" s="175"/>
      <c r="O493" s="175"/>
      <c r="P493" s="175"/>
      <c r="Q493" s="175"/>
      <c r="R493" s="175"/>
      <c r="S493" s="175"/>
      <c r="T493" s="176"/>
      <c r="AT493" s="171" t="s">
        <v>230</v>
      </c>
      <c r="AU493" s="171" t="s">
        <v>84</v>
      </c>
      <c r="AV493" s="14" t="s">
        <v>84</v>
      </c>
      <c r="AW493" s="14" t="s">
        <v>30</v>
      </c>
      <c r="AX493" s="14" t="s">
        <v>74</v>
      </c>
      <c r="AY493" s="171" t="s">
        <v>133</v>
      </c>
    </row>
    <row r="494" spans="2:51" s="13" customFormat="1" ht="11.25">
      <c r="B494" s="164"/>
      <c r="D494" s="150" t="s">
        <v>230</v>
      </c>
      <c r="E494" s="165" t="s">
        <v>1</v>
      </c>
      <c r="F494" s="166" t="s">
        <v>633</v>
      </c>
      <c r="H494" s="165" t="s">
        <v>1</v>
      </c>
      <c r="L494" s="164"/>
      <c r="M494" s="167"/>
      <c r="N494" s="168"/>
      <c r="O494" s="168"/>
      <c r="P494" s="168"/>
      <c r="Q494" s="168"/>
      <c r="R494" s="168"/>
      <c r="S494" s="168"/>
      <c r="T494" s="169"/>
      <c r="AT494" s="165" t="s">
        <v>230</v>
      </c>
      <c r="AU494" s="165" t="s">
        <v>84</v>
      </c>
      <c r="AV494" s="13" t="s">
        <v>82</v>
      </c>
      <c r="AW494" s="13" t="s">
        <v>30</v>
      </c>
      <c r="AX494" s="13" t="s">
        <v>74</v>
      </c>
      <c r="AY494" s="165" t="s">
        <v>133</v>
      </c>
    </row>
    <row r="495" spans="2:51" s="14" customFormat="1" ht="11.25">
      <c r="B495" s="170"/>
      <c r="D495" s="150" t="s">
        <v>230</v>
      </c>
      <c r="E495" s="171" t="s">
        <v>1</v>
      </c>
      <c r="F495" s="172" t="s">
        <v>634</v>
      </c>
      <c r="H495" s="173">
        <v>91.7</v>
      </c>
      <c r="L495" s="170"/>
      <c r="M495" s="174"/>
      <c r="N495" s="175"/>
      <c r="O495" s="175"/>
      <c r="P495" s="175"/>
      <c r="Q495" s="175"/>
      <c r="R495" s="175"/>
      <c r="S495" s="175"/>
      <c r="T495" s="176"/>
      <c r="AT495" s="171" t="s">
        <v>230</v>
      </c>
      <c r="AU495" s="171" t="s">
        <v>84</v>
      </c>
      <c r="AV495" s="14" t="s">
        <v>84</v>
      </c>
      <c r="AW495" s="14" t="s">
        <v>30</v>
      </c>
      <c r="AX495" s="14" t="s">
        <v>74</v>
      </c>
      <c r="AY495" s="171" t="s">
        <v>133</v>
      </c>
    </row>
    <row r="496" spans="2:51" s="15" customFormat="1" ht="11.25">
      <c r="B496" s="177"/>
      <c r="D496" s="150" t="s">
        <v>230</v>
      </c>
      <c r="E496" s="178" t="s">
        <v>1</v>
      </c>
      <c r="F496" s="179" t="s">
        <v>233</v>
      </c>
      <c r="H496" s="180">
        <v>167.4</v>
      </c>
      <c r="L496" s="177"/>
      <c r="M496" s="181"/>
      <c r="N496" s="182"/>
      <c r="O496" s="182"/>
      <c r="P496" s="182"/>
      <c r="Q496" s="182"/>
      <c r="R496" s="182"/>
      <c r="S496" s="182"/>
      <c r="T496" s="183"/>
      <c r="AT496" s="178" t="s">
        <v>230</v>
      </c>
      <c r="AU496" s="178" t="s">
        <v>84</v>
      </c>
      <c r="AV496" s="15" t="s">
        <v>138</v>
      </c>
      <c r="AW496" s="15" t="s">
        <v>30</v>
      </c>
      <c r="AX496" s="15" t="s">
        <v>82</v>
      </c>
      <c r="AY496" s="178" t="s">
        <v>133</v>
      </c>
    </row>
    <row r="497" spans="1:65" s="2" customFormat="1" ht="24.2" customHeight="1">
      <c r="A497" s="30"/>
      <c r="B497" s="136"/>
      <c r="C497" s="137" t="s">
        <v>440</v>
      </c>
      <c r="D497" s="137" t="s">
        <v>134</v>
      </c>
      <c r="E497" s="138" t="s">
        <v>635</v>
      </c>
      <c r="F497" s="139" t="s">
        <v>636</v>
      </c>
      <c r="G497" s="140" t="s">
        <v>262</v>
      </c>
      <c r="H497" s="141">
        <v>167.4</v>
      </c>
      <c r="I497" s="242"/>
      <c r="J497" s="142">
        <f>ROUND(I497*H497,2)</f>
        <v>0</v>
      </c>
      <c r="K497" s="143"/>
      <c r="L497" s="31"/>
      <c r="M497" s="144" t="s">
        <v>1</v>
      </c>
      <c r="N497" s="145" t="s">
        <v>39</v>
      </c>
      <c r="O497" s="146">
        <v>0</v>
      </c>
      <c r="P497" s="146">
        <f>O497*H497</f>
        <v>0</v>
      </c>
      <c r="Q497" s="146">
        <v>0</v>
      </c>
      <c r="R497" s="146">
        <f>Q497*H497</f>
        <v>0</v>
      </c>
      <c r="S497" s="146">
        <v>0</v>
      </c>
      <c r="T497" s="147">
        <f>S497*H497</f>
        <v>0</v>
      </c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R497" s="148" t="s">
        <v>138</v>
      </c>
      <c r="AT497" s="148" t="s">
        <v>134</v>
      </c>
      <c r="AU497" s="148" t="s">
        <v>84</v>
      </c>
      <c r="AY497" s="18" t="s">
        <v>133</v>
      </c>
      <c r="BE497" s="149">
        <f>IF(N497="základní",J497,0)</f>
        <v>0</v>
      </c>
      <c r="BF497" s="149">
        <f>IF(N497="snížená",J497,0)</f>
        <v>0</v>
      </c>
      <c r="BG497" s="149">
        <f>IF(N497="zákl. přenesená",J497,0)</f>
        <v>0</v>
      </c>
      <c r="BH497" s="149">
        <f>IF(N497="sníž. přenesená",J497,0)</f>
        <v>0</v>
      </c>
      <c r="BI497" s="149">
        <f>IF(N497="nulová",J497,0)</f>
        <v>0</v>
      </c>
      <c r="BJ497" s="18" t="s">
        <v>82</v>
      </c>
      <c r="BK497" s="149">
        <f>ROUND(I497*H497,2)</f>
        <v>0</v>
      </c>
      <c r="BL497" s="18" t="s">
        <v>138</v>
      </c>
      <c r="BM497" s="148" t="s">
        <v>637</v>
      </c>
    </row>
    <row r="498" spans="2:51" s="13" customFormat="1" ht="11.25">
      <c r="B498" s="164"/>
      <c r="D498" s="150" t="s">
        <v>230</v>
      </c>
      <c r="E498" s="165" t="s">
        <v>1</v>
      </c>
      <c r="F498" s="166" t="s">
        <v>435</v>
      </c>
      <c r="H498" s="165" t="s">
        <v>1</v>
      </c>
      <c r="L498" s="164"/>
      <c r="M498" s="167"/>
      <c r="N498" s="168"/>
      <c r="O498" s="168"/>
      <c r="P498" s="168"/>
      <c r="Q498" s="168"/>
      <c r="R498" s="168"/>
      <c r="S498" s="168"/>
      <c r="T498" s="169"/>
      <c r="AT498" s="165" t="s">
        <v>230</v>
      </c>
      <c r="AU498" s="165" t="s">
        <v>84</v>
      </c>
      <c r="AV498" s="13" t="s">
        <v>82</v>
      </c>
      <c r="AW498" s="13" t="s">
        <v>30</v>
      </c>
      <c r="AX498" s="13" t="s">
        <v>74</v>
      </c>
      <c r="AY498" s="165" t="s">
        <v>133</v>
      </c>
    </row>
    <row r="499" spans="2:51" s="14" customFormat="1" ht="11.25">
      <c r="B499" s="170"/>
      <c r="D499" s="150" t="s">
        <v>230</v>
      </c>
      <c r="E499" s="171" t="s">
        <v>1</v>
      </c>
      <c r="F499" s="172" t="s">
        <v>632</v>
      </c>
      <c r="H499" s="173">
        <v>75.7</v>
      </c>
      <c r="L499" s="170"/>
      <c r="M499" s="174"/>
      <c r="N499" s="175"/>
      <c r="O499" s="175"/>
      <c r="P499" s="175"/>
      <c r="Q499" s="175"/>
      <c r="R499" s="175"/>
      <c r="S499" s="175"/>
      <c r="T499" s="176"/>
      <c r="AT499" s="171" t="s">
        <v>230</v>
      </c>
      <c r="AU499" s="171" t="s">
        <v>84</v>
      </c>
      <c r="AV499" s="14" t="s">
        <v>84</v>
      </c>
      <c r="AW499" s="14" t="s">
        <v>30</v>
      </c>
      <c r="AX499" s="14" t="s">
        <v>74</v>
      </c>
      <c r="AY499" s="171" t="s">
        <v>133</v>
      </c>
    </row>
    <row r="500" spans="2:51" s="13" customFormat="1" ht="11.25">
      <c r="B500" s="164"/>
      <c r="D500" s="150" t="s">
        <v>230</v>
      </c>
      <c r="E500" s="165" t="s">
        <v>1</v>
      </c>
      <c r="F500" s="166" t="s">
        <v>633</v>
      </c>
      <c r="H500" s="165" t="s">
        <v>1</v>
      </c>
      <c r="L500" s="164"/>
      <c r="M500" s="167"/>
      <c r="N500" s="168"/>
      <c r="O500" s="168"/>
      <c r="P500" s="168"/>
      <c r="Q500" s="168"/>
      <c r="R500" s="168"/>
      <c r="S500" s="168"/>
      <c r="T500" s="169"/>
      <c r="AT500" s="165" t="s">
        <v>230</v>
      </c>
      <c r="AU500" s="165" t="s">
        <v>84</v>
      </c>
      <c r="AV500" s="13" t="s">
        <v>82</v>
      </c>
      <c r="AW500" s="13" t="s">
        <v>30</v>
      </c>
      <c r="AX500" s="13" t="s">
        <v>74</v>
      </c>
      <c r="AY500" s="165" t="s">
        <v>133</v>
      </c>
    </row>
    <row r="501" spans="2:51" s="14" customFormat="1" ht="11.25">
      <c r="B501" s="170"/>
      <c r="D501" s="150" t="s">
        <v>230</v>
      </c>
      <c r="E501" s="171" t="s">
        <v>1</v>
      </c>
      <c r="F501" s="172" t="s">
        <v>634</v>
      </c>
      <c r="H501" s="173">
        <v>91.7</v>
      </c>
      <c r="L501" s="170"/>
      <c r="M501" s="174"/>
      <c r="N501" s="175"/>
      <c r="O501" s="175"/>
      <c r="P501" s="175"/>
      <c r="Q501" s="175"/>
      <c r="R501" s="175"/>
      <c r="S501" s="175"/>
      <c r="T501" s="176"/>
      <c r="AT501" s="171" t="s">
        <v>230</v>
      </c>
      <c r="AU501" s="171" t="s">
        <v>84</v>
      </c>
      <c r="AV501" s="14" t="s">
        <v>84</v>
      </c>
      <c r="AW501" s="14" t="s">
        <v>30</v>
      </c>
      <c r="AX501" s="14" t="s">
        <v>74</v>
      </c>
      <c r="AY501" s="171" t="s">
        <v>133</v>
      </c>
    </row>
    <row r="502" spans="2:51" s="15" customFormat="1" ht="11.25">
      <c r="B502" s="177"/>
      <c r="D502" s="150" t="s">
        <v>230</v>
      </c>
      <c r="E502" s="178" t="s">
        <v>1</v>
      </c>
      <c r="F502" s="179" t="s">
        <v>233</v>
      </c>
      <c r="H502" s="180">
        <v>167.4</v>
      </c>
      <c r="L502" s="177"/>
      <c r="M502" s="181"/>
      <c r="N502" s="182"/>
      <c r="O502" s="182"/>
      <c r="P502" s="182"/>
      <c r="Q502" s="182"/>
      <c r="R502" s="182"/>
      <c r="S502" s="182"/>
      <c r="T502" s="183"/>
      <c r="AT502" s="178" t="s">
        <v>230</v>
      </c>
      <c r="AU502" s="178" t="s">
        <v>84</v>
      </c>
      <c r="AV502" s="15" t="s">
        <v>138</v>
      </c>
      <c r="AW502" s="15" t="s">
        <v>30</v>
      </c>
      <c r="AX502" s="15" t="s">
        <v>82</v>
      </c>
      <c r="AY502" s="178" t="s">
        <v>133</v>
      </c>
    </row>
    <row r="503" spans="1:65" s="2" customFormat="1" ht="21.75" customHeight="1">
      <c r="A503" s="30"/>
      <c r="B503" s="136"/>
      <c r="C503" s="137" t="s">
        <v>638</v>
      </c>
      <c r="D503" s="137" t="s">
        <v>134</v>
      </c>
      <c r="E503" s="138" t="s">
        <v>639</v>
      </c>
      <c r="F503" s="139" t="s">
        <v>640</v>
      </c>
      <c r="G503" s="140" t="s">
        <v>240</v>
      </c>
      <c r="H503" s="141">
        <v>9.5</v>
      </c>
      <c r="I503" s="242"/>
      <c r="J503" s="142">
        <f>ROUND(I503*H503,2)</f>
        <v>0</v>
      </c>
      <c r="K503" s="143"/>
      <c r="L503" s="31"/>
      <c r="M503" s="144" t="s">
        <v>1</v>
      </c>
      <c r="N503" s="145" t="s">
        <v>39</v>
      </c>
      <c r="O503" s="146">
        <v>0</v>
      </c>
      <c r="P503" s="146">
        <f>O503*H503</f>
        <v>0</v>
      </c>
      <c r="Q503" s="146">
        <v>0</v>
      </c>
      <c r="R503" s="146">
        <f>Q503*H503</f>
        <v>0</v>
      </c>
      <c r="S503" s="146">
        <v>0</v>
      </c>
      <c r="T503" s="147">
        <f>S503*H503</f>
        <v>0</v>
      </c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R503" s="148" t="s">
        <v>138</v>
      </c>
      <c r="AT503" s="148" t="s">
        <v>134</v>
      </c>
      <c r="AU503" s="148" t="s">
        <v>84</v>
      </c>
      <c r="AY503" s="18" t="s">
        <v>133</v>
      </c>
      <c r="BE503" s="149">
        <f>IF(N503="základní",J503,0)</f>
        <v>0</v>
      </c>
      <c r="BF503" s="149">
        <f>IF(N503="snížená",J503,0)</f>
        <v>0</v>
      </c>
      <c r="BG503" s="149">
        <f>IF(N503="zákl. přenesená",J503,0)</f>
        <v>0</v>
      </c>
      <c r="BH503" s="149">
        <f>IF(N503="sníž. přenesená",J503,0)</f>
        <v>0</v>
      </c>
      <c r="BI503" s="149">
        <f>IF(N503="nulová",J503,0)</f>
        <v>0</v>
      </c>
      <c r="BJ503" s="18" t="s">
        <v>82</v>
      </c>
      <c r="BK503" s="149">
        <f>ROUND(I503*H503,2)</f>
        <v>0</v>
      </c>
      <c r="BL503" s="18" t="s">
        <v>138</v>
      </c>
      <c r="BM503" s="148" t="s">
        <v>641</v>
      </c>
    </row>
    <row r="504" spans="2:51" s="13" customFormat="1" ht="11.25">
      <c r="B504" s="164"/>
      <c r="D504" s="150" t="s">
        <v>230</v>
      </c>
      <c r="E504" s="165" t="s">
        <v>1</v>
      </c>
      <c r="F504" s="166" t="s">
        <v>642</v>
      </c>
      <c r="H504" s="165" t="s">
        <v>1</v>
      </c>
      <c r="L504" s="164"/>
      <c r="M504" s="167"/>
      <c r="N504" s="168"/>
      <c r="O504" s="168"/>
      <c r="P504" s="168"/>
      <c r="Q504" s="168"/>
      <c r="R504" s="168"/>
      <c r="S504" s="168"/>
      <c r="T504" s="169"/>
      <c r="AT504" s="165" t="s">
        <v>230</v>
      </c>
      <c r="AU504" s="165" t="s">
        <v>84</v>
      </c>
      <c r="AV504" s="13" t="s">
        <v>82</v>
      </c>
      <c r="AW504" s="13" t="s">
        <v>30</v>
      </c>
      <c r="AX504" s="13" t="s">
        <v>74</v>
      </c>
      <c r="AY504" s="165" t="s">
        <v>133</v>
      </c>
    </row>
    <row r="505" spans="2:51" s="14" customFormat="1" ht="11.25">
      <c r="B505" s="170"/>
      <c r="D505" s="150" t="s">
        <v>230</v>
      </c>
      <c r="E505" s="171" t="s">
        <v>1</v>
      </c>
      <c r="F505" s="172" t="s">
        <v>643</v>
      </c>
      <c r="H505" s="173">
        <v>9.5</v>
      </c>
      <c r="L505" s="170"/>
      <c r="M505" s="174"/>
      <c r="N505" s="175"/>
      <c r="O505" s="175"/>
      <c r="P505" s="175"/>
      <c r="Q505" s="175"/>
      <c r="R505" s="175"/>
      <c r="S505" s="175"/>
      <c r="T505" s="176"/>
      <c r="AT505" s="171" t="s">
        <v>230</v>
      </c>
      <c r="AU505" s="171" t="s">
        <v>84</v>
      </c>
      <c r="AV505" s="14" t="s">
        <v>84</v>
      </c>
      <c r="AW505" s="14" t="s">
        <v>30</v>
      </c>
      <c r="AX505" s="14" t="s">
        <v>74</v>
      </c>
      <c r="AY505" s="171" t="s">
        <v>133</v>
      </c>
    </row>
    <row r="506" spans="2:51" s="15" customFormat="1" ht="11.25">
      <c r="B506" s="177"/>
      <c r="D506" s="150" t="s">
        <v>230</v>
      </c>
      <c r="E506" s="178" t="s">
        <v>1</v>
      </c>
      <c r="F506" s="179" t="s">
        <v>233</v>
      </c>
      <c r="H506" s="180">
        <v>9.5</v>
      </c>
      <c r="L506" s="177"/>
      <c r="M506" s="181"/>
      <c r="N506" s="182"/>
      <c r="O506" s="182"/>
      <c r="P506" s="182"/>
      <c r="Q506" s="182"/>
      <c r="R506" s="182"/>
      <c r="S506" s="182"/>
      <c r="T506" s="183"/>
      <c r="AT506" s="178" t="s">
        <v>230</v>
      </c>
      <c r="AU506" s="178" t="s">
        <v>84</v>
      </c>
      <c r="AV506" s="15" t="s">
        <v>138</v>
      </c>
      <c r="AW506" s="15" t="s">
        <v>30</v>
      </c>
      <c r="AX506" s="15" t="s">
        <v>82</v>
      </c>
      <c r="AY506" s="178" t="s">
        <v>133</v>
      </c>
    </row>
    <row r="507" spans="1:65" s="2" customFormat="1" ht="24.2" customHeight="1">
      <c r="A507" s="30"/>
      <c r="B507" s="136"/>
      <c r="C507" s="137" t="s">
        <v>444</v>
      </c>
      <c r="D507" s="137" t="s">
        <v>134</v>
      </c>
      <c r="E507" s="138" t="s">
        <v>644</v>
      </c>
      <c r="F507" s="139" t="s">
        <v>645</v>
      </c>
      <c r="G507" s="140" t="s">
        <v>240</v>
      </c>
      <c r="H507" s="141">
        <v>39.5</v>
      </c>
      <c r="I507" s="242"/>
      <c r="J507" s="142">
        <f>ROUND(I507*H507,2)</f>
        <v>0</v>
      </c>
      <c r="K507" s="143"/>
      <c r="L507" s="31"/>
      <c r="M507" s="144" t="s">
        <v>1</v>
      </c>
      <c r="N507" s="145" t="s">
        <v>39</v>
      </c>
      <c r="O507" s="146">
        <v>0</v>
      </c>
      <c r="P507" s="146">
        <f>O507*H507</f>
        <v>0</v>
      </c>
      <c r="Q507" s="146">
        <v>0</v>
      </c>
      <c r="R507" s="146">
        <f>Q507*H507</f>
        <v>0</v>
      </c>
      <c r="S507" s="146">
        <v>0</v>
      </c>
      <c r="T507" s="147">
        <f>S507*H507</f>
        <v>0</v>
      </c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R507" s="148" t="s">
        <v>138</v>
      </c>
      <c r="AT507" s="148" t="s">
        <v>134</v>
      </c>
      <c r="AU507" s="148" t="s">
        <v>84</v>
      </c>
      <c r="AY507" s="18" t="s">
        <v>133</v>
      </c>
      <c r="BE507" s="149">
        <f>IF(N507="základní",J507,0)</f>
        <v>0</v>
      </c>
      <c r="BF507" s="149">
        <f>IF(N507="snížená",J507,0)</f>
        <v>0</v>
      </c>
      <c r="BG507" s="149">
        <f>IF(N507="zákl. přenesená",J507,0)</f>
        <v>0</v>
      </c>
      <c r="BH507" s="149">
        <f>IF(N507="sníž. přenesená",J507,0)</f>
        <v>0</v>
      </c>
      <c r="BI507" s="149">
        <f>IF(N507="nulová",J507,0)</f>
        <v>0</v>
      </c>
      <c r="BJ507" s="18" t="s">
        <v>82</v>
      </c>
      <c r="BK507" s="149">
        <f>ROUND(I507*H507,2)</f>
        <v>0</v>
      </c>
      <c r="BL507" s="18" t="s">
        <v>138</v>
      </c>
      <c r="BM507" s="148" t="s">
        <v>646</v>
      </c>
    </row>
    <row r="508" spans="2:51" s="13" customFormat="1" ht="11.25">
      <c r="B508" s="164"/>
      <c r="D508" s="150" t="s">
        <v>230</v>
      </c>
      <c r="E508" s="165" t="s">
        <v>1</v>
      </c>
      <c r="F508" s="166" t="s">
        <v>642</v>
      </c>
      <c r="H508" s="165" t="s">
        <v>1</v>
      </c>
      <c r="L508" s="164"/>
      <c r="M508" s="167"/>
      <c r="N508" s="168"/>
      <c r="O508" s="168"/>
      <c r="P508" s="168"/>
      <c r="Q508" s="168"/>
      <c r="R508" s="168"/>
      <c r="S508" s="168"/>
      <c r="T508" s="169"/>
      <c r="AT508" s="165" t="s">
        <v>230</v>
      </c>
      <c r="AU508" s="165" t="s">
        <v>84</v>
      </c>
      <c r="AV508" s="13" t="s">
        <v>82</v>
      </c>
      <c r="AW508" s="13" t="s">
        <v>30</v>
      </c>
      <c r="AX508" s="13" t="s">
        <v>74</v>
      </c>
      <c r="AY508" s="165" t="s">
        <v>133</v>
      </c>
    </row>
    <row r="509" spans="2:51" s="14" customFormat="1" ht="11.25">
      <c r="B509" s="170"/>
      <c r="D509" s="150" t="s">
        <v>230</v>
      </c>
      <c r="E509" s="171" t="s">
        <v>1</v>
      </c>
      <c r="F509" s="172" t="s">
        <v>647</v>
      </c>
      <c r="H509" s="173">
        <v>39.5</v>
      </c>
      <c r="L509" s="170"/>
      <c r="M509" s="174"/>
      <c r="N509" s="175"/>
      <c r="O509" s="175"/>
      <c r="P509" s="175"/>
      <c r="Q509" s="175"/>
      <c r="R509" s="175"/>
      <c r="S509" s="175"/>
      <c r="T509" s="176"/>
      <c r="AT509" s="171" t="s">
        <v>230</v>
      </c>
      <c r="AU509" s="171" t="s">
        <v>84</v>
      </c>
      <c r="AV509" s="14" t="s">
        <v>84</v>
      </c>
      <c r="AW509" s="14" t="s">
        <v>30</v>
      </c>
      <c r="AX509" s="14" t="s">
        <v>74</v>
      </c>
      <c r="AY509" s="171" t="s">
        <v>133</v>
      </c>
    </row>
    <row r="510" spans="2:51" s="15" customFormat="1" ht="11.25">
      <c r="B510" s="177"/>
      <c r="D510" s="150" t="s">
        <v>230</v>
      </c>
      <c r="E510" s="178" t="s">
        <v>1</v>
      </c>
      <c r="F510" s="179" t="s">
        <v>233</v>
      </c>
      <c r="H510" s="180">
        <v>39.5</v>
      </c>
      <c r="L510" s="177"/>
      <c r="M510" s="181"/>
      <c r="N510" s="182"/>
      <c r="O510" s="182"/>
      <c r="P510" s="182"/>
      <c r="Q510" s="182"/>
      <c r="R510" s="182"/>
      <c r="S510" s="182"/>
      <c r="T510" s="183"/>
      <c r="AT510" s="178" t="s">
        <v>230</v>
      </c>
      <c r="AU510" s="178" t="s">
        <v>84</v>
      </c>
      <c r="AV510" s="15" t="s">
        <v>138</v>
      </c>
      <c r="AW510" s="15" t="s">
        <v>30</v>
      </c>
      <c r="AX510" s="15" t="s">
        <v>82</v>
      </c>
      <c r="AY510" s="178" t="s">
        <v>133</v>
      </c>
    </row>
    <row r="511" spans="1:65" s="2" customFormat="1" ht="24.2" customHeight="1">
      <c r="A511" s="30"/>
      <c r="B511" s="136"/>
      <c r="C511" s="137" t="s">
        <v>648</v>
      </c>
      <c r="D511" s="137" t="s">
        <v>134</v>
      </c>
      <c r="E511" s="138" t="s">
        <v>649</v>
      </c>
      <c r="F511" s="139" t="s">
        <v>645</v>
      </c>
      <c r="G511" s="140" t="s">
        <v>240</v>
      </c>
      <c r="H511" s="141">
        <v>16.5</v>
      </c>
      <c r="I511" s="242"/>
      <c r="J511" s="142">
        <f>ROUND(I511*H511,2)</f>
        <v>0</v>
      </c>
      <c r="K511" s="143"/>
      <c r="L511" s="31"/>
      <c r="M511" s="144" t="s">
        <v>1</v>
      </c>
      <c r="N511" s="145" t="s">
        <v>39</v>
      </c>
      <c r="O511" s="146">
        <v>0</v>
      </c>
      <c r="P511" s="146">
        <f>O511*H511</f>
        <v>0</v>
      </c>
      <c r="Q511" s="146">
        <v>0</v>
      </c>
      <c r="R511" s="146">
        <f>Q511*H511</f>
        <v>0</v>
      </c>
      <c r="S511" s="146">
        <v>0</v>
      </c>
      <c r="T511" s="147">
        <f>S511*H511</f>
        <v>0</v>
      </c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R511" s="148" t="s">
        <v>138</v>
      </c>
      <c r="AT511" s="148" t="s">
        <v>134</v>
      </c>
      <c r="AU511" s="148" t="s">
        <v>84</v>
      </c>
      <c r="AY511" s="18" t="s">
        <v>133</v>
      </c>
      <c r="BE511" s="149">
        <f>IF(N511="základní",J511,0)</f>
        <v>0</v>
      </c>
      <c r="BF511" s="149">
        <f>IF(N511="snížená",J511,0)</f>
        <v>0</v>
      </c>
      <c r="BG511" s="149">
        <f>IF(N511="zákl. přenesená",J511,0)</f>
        <v>0</v>
      </c>
      <c r="BH511" s="149">
        <f>IF(N511="sníž. přenesená",J511,0)</f>
        <v>0</v>
      </c>
      <c r="BI511" s="149">
        <f>IF(N511="nulová",J511,0)</f>
        <v>0</v>
      </c>
      <c r="BJ511" s="18" t="s">
        <v>82</v>
      </c>
      <c r="BK511" s="149">
        <f>ROUND(I511*H511,2)</f>
        <v>0</v>
      </c>
      <c r="BL511" s="18" t="s">
        <v>138</v>
      </c>
      <c r="BM511" s="148" t="s">
        <v>650</v>
      </c>
    </row>
    <row r="512" spans="2:51" s="13" customFormat="1" ht="11.25">
      <c r="B512" s="164"/>
      <c r="D512" s="150" t="s">
        <v>230</v>
      </c>
      <c r="E512" s="165" t="s">
        <v>1</v>
      </c>
      <c r="F512" s="166" t="s">
        <v>651</v>
      </c>
      <c r="H512" s="165" t="s">
        <v>1</v>
      </c>
      <c r="L512" s="164"/>
      <c r="M512" s="167"/>
      <c r="N512" s="168"/>
      <c r="O512" s="168"/>
      <c r="P512" s="168"/>
      <c r="Q512" s="168"/>
      <c r="R512" s="168"/>
      <c r="S512" s="168"/>
      <c r="T512" s="169"/>
      <c r="AT512" s="165" t="s">
        <v>230</v>
      </c>
      <c r="AU512" s="165" t="s">
        <v>84</v>
      </c>
      <c r="AV512" s="13" t="s">
        <v>82</v>
      </c>
      <c r="AW512" s="13" t="s">
        <v>30</v>
      </c>
      <c r="AX512" s="13" t="s">
        <v>74</v>
      </c>
      <c r="AY512" s="165" t="s">
        <v>133</v>
      </c>
    </row>
    <row r="513" spans="2:51" s="14" customFormat="1" ht="11.25">
      <c r="B513" s="170"/>
      <c r="D513" s="150" t="s">
        <v>230</v>
      </c>
      <c r="E513" s="171" t="s">
        <v>1</v>
      </c>
      <c r="F513" s="172" t="s">
        <v>652</v>
      </c>
      <c r="H513" s="173">
        <v>16.5</v>
      </c>
      <c r="L513" s="170"/>
      <c r="M513" s="174"/>
      <c r="N513" s="175"/>
      <c r="O513" s="175"/>
      <c r="P513" s="175"/>
      <c r="Q513" s="175"/>
      <c r="R513" s="175"/>
      <c r="S513" s="175"/>
      <c r="T513" s="176"/>
      <c r="AT513" s="171" t="s">
        <v>230</v>
      </c>
      <c r="AU513" s="171" t="s">
        <v>84</v>
      </c>
      <c r="AV513" s="14" t="s">
        <v>84</v>
      </c>
      <c r="AW513" s="14" t="s">
        <v>30</v>
      </c>
      <c r="AX513" s="14" t="s">
        <v>74</v>
      </c>
      <c r="AY513" s="171" t="s">
        <v>133</v>
      </c>
    </row>
    <row r="514" spans="2:51" s="15" customFormat="1" ht="11.25">
      <c r="B514" s="177"/>
      <c r="D514" s="150" t="s">
        <v>230</v>
      </c>
      <c r="E514" s="178" t="s">
        <v>1</v>
      </c>
      <c r="F514" s="179" t="s">
        <v>233</v>
      </c>
      <c r="H514" s="180">
        <v>16.5</v>
      </c>
      <c r="L514" s="177"/>
      <c r="M514" s="181"/>
      <c r="N514" s="182"/>
      <c r="O514" s="182"/>
      <c r="P514" s="182"/>
      <c r="Q514" s="182"/>
      <c r="R514" s="182"/>
      <c r="S514" s="182"/>
      <c r="T514" s="183"/>
      <c r="AT514" s="178" t="s">
        <v>230</v>
      </c>
      <c r="AU514" s="178" t="s">
        <v>84</v>
      </c>
      <c r="AV514" s="15" t="s">
        <v>138</v>
      </c>
      <c r="AW514" s="15" t="s">
        <v>30</v>
      </c>
      <c r="AX514" s="15" t="s">
        <v>82</v>
      </c>
      <c r="AY514" s="178" t="s">
        <v>133</v>
      </c>
    </row>
    <row r="515" spans="1:65" s="2" customFormat="1" ht="16.5" customHeight="1">
      <c r="A515" s="30"/>
      <c r="B515" s="136"/>
      <c r="C515" s="137" t="s">
        <v>448</v>
      </c>
      <c r="D515" s="137" t="s">
        <v>134</v>
      </c>
      <c r="E515" s="138" t="s">
        <v>653</v>
      </c>
      <c r="F515" s="139" t="s">
        <v>654</v>
      </c>
      <c r="G515" s="140" t="s">
        <v>655</v>
      </c>
      <c r="H515" s="141">
        <v>2</v>
      </c>
      <c r="I515" s="242"/>
      <c r="J515" s="142">
        <f>ROUND(I515*H515,2)</f>
        <v>0</v>
      </c>
      <c r="K515" s="143"/>
      <c r="L515" s="31"/>
      <c r="M515" s="144" t="s">
        <v>1</v>
      </c>
      <c r="N515" s="145" t="s">
        <v>39</v>
      </c>
      <c r="O515" s="146">
        <v>0</v>
      </c>
      <c r="P515" s="146">
        <f>O515*H515</f>
        <v>0</v>
      </c>
      <c r="Q515" s="146">
        <v>0</v>
      </c>
      <c r="R515" s="146">
        <f>Q515*H515</f>
        <v>0</v>
      </c>
      <c r="S515" s="146">
        <v>0</v>
      </c>
      <c r="T515" s="147">
        <f>S515*H515</f>
        <v>0</v>
      </c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R515" s="148" t="s">
        <v>138</v>
      </c>
      <c r="AT515" s="148" t="s">
        <v>134</v>
      </c>
      <c r="AU515" s="148" t="s">
        <v>84</v>
      </c>
      <c r="AY515" s="18" t="s">
        <v>133</v>
      </c>
      <c r="BE515" s="149">
        <f>IF(N515="základní",J515,0)</f>
        <v>0</v>
      </c>
      <c r="BF515" s="149">
        <f>IF(N515="snížená",J515,0)</f>
        <v>0</v>
      </c>
      <c r="BG515" s="149">
        <f>IF(N515="zákl. přenesená",J515,0)</f>
        <v>0</v>
      </c>
      <c r="BH515" s="149">
        <f>IF(N515="sníž. přenesená",J515,0)</f>
        <v>0</v>
      </c>
      <c r="BI515" s="149">
        <f>IF(N515="nulová",J515,0)</f>
        <v>0</v>
      </c>
      <c r="BJ515" s="18" t="s">
        <v>82</v>
      </c>
      <c r="BK515" s="149">
        <f>ROUND(I515*H515,2)</f>
        <v>0</v>
      </c>
      <c r="BL515" s="18" t="s">
        <v>138</v>
      </c>
      <c r="BM515" s="148" t="s">
        <v>656</v>
      </c>
    </row>
    <row r="516" spans="2:51" s="14" customFormat="1" ht="11.25">
      <c r="B516" s="170"/>
      <c r="D516" s="150" t="s">
        <v>230</v>
      </c>
      <c r="E516" s="171" t="s">
        <v>1</v>
      </c>
      <c r="F516" s="172" t="s">
        <v>84</v>
      </c>
      <c r="H516" s="173">
        <v>2</v>
      </c>
      <c r="L516" s="170"/>
      <c r="M516" s="174"/>
      <c r="N516" s="175"/>
      <c r="O516" s="175"/>
      <c r="P516" s="175"/>
      <c r="Q516" s="175"/>
      <c r="R516" s="175"/>
      <c r="S516" s="175"/>
      <c r="T516" s="176"/>
      <c r="AT516" s="171" t="s">
        <v>230</v>
      </c>
      <c r="AU516" s="171" t="s">
        <v>84</v>
      </c>
      <c r="AV516" s="14" t="s">
        <v>84</v>
      </c>
      <c r="AW516" s="14" t="s">
        <v>30</v>
      </c>
      <c r="AX516" s="14" t="s">
        <v>74</v>
      </c>
      <c r="AY516" s="171" t="s">
        <v>133</v>
      </c>
    </row>
    <row r="517" spans="2:51" s="15" customFormat="1" ht="11.25">
      <c r="B517" s="177"/>
      <c r="D517" s="150" t="s">
        <v>230</v>
      </c>
      <c r="E517" s="178" t="s">
        <v>1</v>
      </c>
      <c r="F517" s="179" t="s">
        <v>233</v>
      </c>
      <c r="H517" s="180">
        <v>2</v>
      </c>
      <c r="L517" s="177"/>
      <c r="M517" s="181"/>
      <c r="N517" s="182"/>
      <c r="O517" s="182"/>
      <c r="P517" s="182"/>
      <c r="Q517" s="182"/>
      <c r="R517" s="182"/>
      <c r="S517" s="182"/>
      <c r="T517" s="183"/>
      <c r="AT517" s="178" t="s">
        <v>230</v>
      </c>
      <c r="AU517" s="178" t="s">
        <v>84</v>
      </c>
      <c r="AV517" s="15" t="s">
        <v>138</v>
      </c>
      <c r="AW517" s="15" t="s">
        <v>30</v>
      </c>
      <c r="AX517" s="15" t="s">
        <v>82</v>
      </c>
      <c r="AY517" s="178" t="s">
        <v>133</v>
      </c>
    </row>
    <row r="518" spans="2:63" s="11" customFormat="1" ht="22.9" customHeight="1">
      <c r="B518" s="126"/>
      <c r="D518" s="127" t="s">
        <v>73</v>
      </c>
      <c r="E518" s="162" t="s">
        <v>657</v>
      </c>
      <c r="F518" s="162" t="s">
        <v>658</v>
      </c>
      <c r="J518" s="163">
        <f>BK518</f>
        <v>0</v>
      </c>
      <c r="L518" s="126"/>
      <c r="M518" s="130"/>
      <c r="N518" s="131"/>
      <c r="O518" s="131"/>
      <c r="P518" s="132">
        <f>P519</f>
        <v>0</v>
      </c>
      <c r="Q518" s="131"/>
      <c r="R518" s="132">
        <f>R519</f>
        <v>0</v>
      </c>
      <c r="S518" s="131"/>
      <c r="T518" s="133">
        <f>T519</f>
        <v>0</v>
      </c>
      <c r="AR518" s="127" t="s">
        <v>82</v>
      </c>
      <c r="AT518" s="134" t="s">
        <v>73</v>
      </c>
      <c r="AU518" s="134" t="s">
        <v>82</v>
      </c>
      <c r="AY518" s="127" t="s">
        <v>133</v>
      </c>
      <c r="BK518" s="135">
        <f>BK519</f>
        <v>0</v>
      </c>
    </row>
    <row r="519" spans="1:65" s="2" customFormat="1" ht="16.5" customHeight="1">
      <c r="A519" s="30"/>
      <c r="B519" s="136"/>
      <c r="C519" s="137" t="s">
        <v>659</v>
      </c>
      <c r="D519" s="137" t="s">
        <v>134</v>
      </c>
      <c r="E519" s="138" t="s">
        <v>660</v>
      </c>
      <c r="F519" s="139" t="s">
        <v>661</v>
      </c>
      <c r="G519" s="140" t="s">
        <v>247</v>
      </c>
      <c r="H519" s="141">
        <v>575.608</v>
      </c>
      <c r="I519" s="242"/>
      <c r="J519" s="142">
        <f>ROUND(I519*H519,2)</f>
        <v>0</v>
      </c>
      <c r="K519" s="143"/>
      <c r="L519" s="31"/>
      <c r="M519" s="144" t="s">
        <v>1</v>
      </c>
      <c r="N519" s="145" t="s">
        <v>39</v>
      </c>
      <c r="O519" s="146">
        <v>0</v>
      </c>
      <c r="P519" s="146">
        <f>O519*H519</f>
        <v>0</v>
      </c>
      <c r="Q519" s="146">
        <v>0</v>
      </c>
      <c r="R519" s="146">
        <f>Q519*H519</f>
        <v>0</v>
      </c>
      <c r="S519" s="146">
        <v>0</v>
      </c>
      <c r="T519" s="147">
        <f>S519*H519</f>
        <v>0</v>
      </c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R519" s="148" t="s">
        <v>138</v>
      </c>
      <c r="AT519" s="148" t="s">
        <v>134</v>
      </c>
      <c r="AU519" s="148" t="s">
        <v>84</v>
      </c>
      <c r="AY519" s="18" t="s">
        <v>133</v>
      </c>
      <c r="BE519" s="149">
        <f>IF(N519="základní",J519,0)</f>
        <v>0</v>
      </c>
      <c r="BF519" s="149">
        <f>IF(N519="snížená",J519,0)</f>
        <v>0</v>
      </c>
      <c r="BG519" s="149">
        <f>IF(N519="zákl. přenesená",J519,0)</f>
        <v>0</v>
      </c>
      <c r="BH519" s="149">
        <f>IF(N519="sníž. přenesená",J519,0)</f>
        <v>0</v>
      </c>
      <c r="BI519" s="149">
        <f>IF(N519="nulová",J519,0)</f>
        <v>0</v>
      </c>
      <c r="BJ519" s="18" t="s">
        <v>82</v>
      </c>
      <c r="BK519" s="149">
        <f>ROUND(I519*H519,2)</f>
        <v>0</v>
      </c>
      <c r="BL519" s="18" t="s">
        <v>138</v>
      </c>
      <c r="BM519" s="148" t="s">
        <v>662</v>
      </c>
    </row>
    <row r="520" spans="2:63" s="11" customFormat="1" ht="25.9" customHeight="1">
      <c r="B520" s="126"/>
      <c r="D520" s="127" t="s">
        <v>73</v>
      </c>
      <c r="E520" s="128" t="s">
        <v>663</v>
      </c>
      <c r="F520" s="128" t="s">
        <v>664</v>
      </c>
      <c r="J520" s="129">
        <f>BK520</f>
        <v>0</v>
      </c>
      <c r="L520" s="126"/>
      <c r="M520" s="130"/>
      <c r="N520" s="131"/>
      <c r="O520" s="131"/>
      <c r="P520" s="132">
        <f>P521+P606+P728+P901+P1073+P1170+P1193+P1381+P1452+P1478+P1505+P1621+P1688</f>
        <v>0</v>
      </c>
      <c r="Q520" s="131"/>
      <c r="R520" s="132">
        <f>R521+R606+R728+R901+R1073+R1170+R1193+R1381+R1452+R1478+R1505+R1621+R1688</f>
        <v>0</v>
      </c>
      <c r="S520" s="131"/>
      <c r="T520" s="133">
        <f>T521+T606+T728+T901+T1073+T1170+T1193+T1381+T1452+T1478+T1505+T1621+T1688</f>
        <v>0</v>
      </c>
      <c r="AR520" s="127" t="s">
        <v>84</v>
      </c>
      <c r="AT520" s="134" t="s">
        <v>73</v>
      </c>
      <c r="AU520" s="134" t="s">
        <v>74</v>
      </c>
      <c r="AY520" s="127" t="s">
        <v>133</v>
      </c>
      <c r="BK520" s="135">
        <f>BK521+BK606+BK728+BK901+BK1073+BK1170+BK1193+BK1381+BK1452+BK1478+BK1505+BK1621+BK1688</f>
        <v>0</v>
      </c>
    </row>
    <row r="521" spans="2:63" s="11" customFormat="1" ht="22.9" customHeight="1">
      <c r="B521" s="126"/>
      <c r="D521" s="127" t="s">
        <v>73</v>
      </c>
      <c r="E521" s="162" t="s">
        <v>665</v>
      </c>
      <c r="F521" s="162" t="s">
        <v>666</v>
      </c>
      <c r="J521" s="163">
        <f>BK521</f>
        <v>0</v>
      </c>
      <c r="L521" s="126"/>
      <c r="M521" s="130"/>
      <c r="N521" s="131"/>
      <c r="O521" s="131"/>
      <c r="P521" s="132">
        <f>SUM(P522:P605)</f>
        <v>0</v>
      </c>
      <c r="Q521" s="131"/>
      <c r="R521" s="132">
        <f>SUM(R522:R605)</f>
        <v>0</v>
      </c>
      <c r="S521" s="131"/>
      <c r="T521" s="133">
        <f>SUM(T522:T605)</f>
        <v>0</v>
      </c>
      <c r="AR521" s="127" t="s">
        <v>84</v>
      </c>
      <c r="AT521" s="134" t="s">
        <v>73</v>
      </c>
      <c r="AU521" s="134" t="s">
        <v>82</v>
      </c>
      <c r="AY521" s="127" t="s">
        <v>133</v>
      </c>
      <c r="BK521" s="135">
        <f>SUM(BK522:BK605)</f>
        <v>0</v>
      </c>
    </row>
    <row r="522" spans="1:65" s="2" customFormat="1" ht="24.2" customHeight="1">
      <c r="A522" s="30"/>
      <c r="B522" s="136"/>
      <c r="C522" s="137" t="s">
        <v>451</v>
      </c>
      <c r="D522" s="137" t="s">
        <v>134</v>
      </c>
      <c r="E522" s="138" t="s">
        <v>667</v>
      </c>
      <c r="F522" s="139" t="s">
        <v>668</v>
      </c>
      <c r="G522" s="140" t="s">
        <v>262</v>
      </c>
      <c r="H522" s="141">
        <v>134.604</v>
      </c>
      <c r="I522" s="242"/>
      <c r="J522" s="142">
        <f>ROUND(I522*H522,2)</f>
        <v>0</v>
      </c>
      <c r="K522" s="143"/>
      <c r="L522" s="31"/>
      <c r="M522" s="144" t="s">
        <v>1</v>
      </c>
      <c r="N522" s="145" t="s">
        <v>39</v>
      </c>
      <c r="O522" s="146">
        <v>0</v>
      </c>
      <c r="P522" s="146">
        <f>O522*H522</f>
        <v>0</v>
      </c>
      <c r="Q522" s="146">
        <v>0</v>
      </c>
      <c r="R522" s="146">
        <f>Q522*H522</f>
        <v>0</v>
      </c>
      <c r="S522" s="146">
        <v>0</v>
      </c>
      <c r="T522" s="147">
        <f>S522*H522</f>
        <v>0</v>
      </c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R522" s="148" t="s">
        <v>169</v>
      </c>
      <c r="AT522" s="148" t="s">
        <v>134</v>
      </c>
      <c r="AU522" s="148" t="s">
        <v>84</v>
      </c>
      <c r="AY522" s="18" t="s">
        <v>133</v>
      </c>
      <c r="BE522" s="149">
        <f>IF(N522="základní",J522,0)</f>
        <v>0</v>
      </c>
      <c r="BF522" s="149">
        <f>IF(N522="snížená",J522,0)</f>
        <v>0</v>
      </c>
      <c r="BG522" s="149">
        <f>IF(N522="zákl. přenesená",J522,0)</f>
        <v>0</v>
      </c>
      <c r="BH522" s="149">
        <f>IF(N522="sníž. přenesená",J522,0)</f>
        <v>0</v>
      </c>
      <c r="BI522" s="149">
        <f>IF(N522="nulová",J522,0)</f>
        <v>0</v>
      </c>
      <c r="BJ522" s="18" t="s">
        <v>82</v>
      </c>
      <c r="BK522" s="149">
        <f>ROUND(I522*H522,2)</f>
        <v>0</v>
      </c>
      <c r="BL522" s="18" t="s">
        <v>169</v>
      </c>
      <c r="BM522" s="148" t="s">
        <v>669</v>
      </c>
    </row>
    <row r="523" spans="2:51" s="13" customFormat="1" ht="11.25">
      <c r="B523" s="164"/>
      <c r="D523" s="150" t="s">
        <v>230</v>
      </c>
      <c r="E523" s="165" t="s">
        <v>1</v>
      </c>
      <c r="F523" s="166" t="s">
        <v>515</v>
      </c>
      <c r="H523" s="165" t="s">
        <v>1</v>
      </c>
      <c r="L523" s="164"/>
      <c r="M523" s="167"/>
      <c r="N523" s="168"/>
      <c r="O523" s="168"/>
      <c r="P523" s="168"/>
      <c r="Q523" s="168"/>
      <c r="R523" s="168"/>
      <c r="S523" s="168"/>
      <c r="T523" s="169"/>
      <c r="AT523" s="165" t="s">
        <v>230</v>
      </c>
      <c r="AU523" s="165" t="s">
        <v>84</v>
      </c>
      <c r="AV523" s="13" t="s">
        <v>82</v>
      </c>
      <c r="AW523" s="13" t="s">
        <v>30</v>
      </c>
      <c r="AX523" s="13" t="s">
        <v>74</v>
      </c>
      <c r="AY523" s="165" t="s">
        <v>133</v>
      </c>
    </row>
    <row r="524" spans="2:51" s="14" customFormat="1" ht="11.25">
      <c r="B524" s="170"/>
      <c r="D524" s="150" t="s">
        <v>230</v>
      </c>
      <c r="E524" s="171" t="s">
        <v>1</v>
      </c>
      <c r="F524" s="172" t="s">
        <v>298</v>
      </c>
      <c r="H524" s="173">
        <v>39.744</v>
      </c>
      <c r="L524" s="170"/>
      <c r="M524" s="174"/>
      <c r="N524" s="175"/>
      <c r="O524" s="175"/>
      <c r="P524" s="175"/>
      <c r="Q524" s="175"/>
      <c r="R524" s="175"/>
      <c r="S524" s="175"/>
      <c r="T524" s="176"/>
      <c r="AT524" s="171" t="s">
        <v>230</v>
      </c>
      <c r="AU524" s="171" t="s">
        <v>84</v>
      </c>
      <c r="AV524" s="14" t="s">
        <v>84</v>
      </c>
      <c r="AW524" s="14" t="s">
        <v>30</v>
      </c>
      <c r="AX524" s="14" t="s">
        <v>74</v>
      </c>
      <c r="AY524" s="171" t="s">
        <v>133</v>
      </c>
    </row>
    <row r="525" spans="2:51" s="13" customFormat="1" ht="11.25">
      <c r="B525" s="164"/>
      <c r="D525" s="150" t="s">
        <v>230</v>
      </c>
      <c r="E525" s="165" t="s">
        <v>1</v>
      </c>
      <c r="F525" s="166" t="s">
        <v>299</v>
      </c>
      <c r="H525" s="165" t="s">
        <v>1</v>
      </c>
      <c r="L525" s="164"/>
      <c r="M525" s="167"/>
      <c r="N525" s="168"/>
      <c r="O525" s="168"/>
      <c r="P525" s="168"/>
      <c r="Q525" s="168"/>
      <c r="R525" s="168"/>
      <c r="S525" s="168"/>
      <c r="T525" s="169"/>
      <c r="AT525" s="165" t="s">
        <v>230</v>
      </c>
      <c r="AU525" s="165" t="s">
        <v>84</v>
      </c>
      <c r="AV525" s="13" t="s">
        <v>82</v>
      </c>
      <c r="AW525" s="13" t="s">
        <v>30</v>
      </c>
      <c r="AX525" s="13" t="s">
        <v>74</v>
      </c>
      <c r="AY525" s="165" t="s">
        <v>133</v>
      </c>
    </row>
    <row r="526" spans="2:51" s="14" customFormat="1" ht="11.25">
      <c r="B526" s="170"/>
      <c r="D526" s="150" t="s">
        <v>230</v>
      </c>
      <c r="E526" s="171" t="s">
        <v>1</v>
      </c>
      <c r="F526" s="172" t="s">
        <v>300</v>
      </c>
      <c r="H526" s="173">
        <v>94.86</v>
      </c>
      <c r="L526" s="170"/>
      <c r="M526" s="174"/>
      <c r="N526" s="175"/>
      <c r="O526" s="175"/>
      <c r="P526" s="175"/>
      <c r="Q526" s="175"/>
      <c r="R526" s="175"/>
      <c r="S526" s="175"/>
      <c r="T526" s="176"/>
      <c r="AT526" s="171" t="s">
        <v>230</v>
      </c>
      <c r="AU526" s="171" t="s">
        <v>84</v>
      </c>
      <c r="AV526" s="14" t="s">
        <v>84</v>
      </c>
      <c r="AW526" s="14" t="s">
        <v>30</v>
      </c>
      <c r="AX526" s="14" t="s">
        <v>74</v>
      </c>
      <c r="AY526" s="171" t="s">
        <v>133</v>
      </c>
    </row>
    <row r="527" spans="2:51" s="15" customFormat="1" ht="11.25">
      <c r="B527" s="177"/>
      <c r="D527" s="150" t="s">
        <v>230</v>
      </c>
      <c r="E527" s="178" t="s">
        <v>1</v>
      </c>
      <c r="F527" s="179" t="s">
        <v>233</v>
      </c>
      <c r="H527" s="180">
        <v>134.60399999999998</v>
      </c>
      <c r="L527" s="177"/>
      <c r="M527" s="181"/>
      <c r="N527" s="182"/>
      <c r="O527" s="182"/>
      <c r="P527" s="182"/>
      <c r="Q527" s="182"/>
      <c r="R527" s="182"/>
      <c r="S527" s="182"/>
      <c r="T527" s="183"/>
      <c r="AT527" s="178" t="s">
        <v>230</v>
      </c>
      <c r="AU527" s="178" t="s">
        <v>84</v>
      </c>
      <c r="AV527" s="15" t="s">
        <v>138</v>
      </c>
      <c r="AW527" s="15" t="s">
        <v>30</v>
      </c>
      <c r="AX527" s="15" t="s">
        <v>82</v>
      </c>
      <c r="AY527" s="178" t="s">
        <v>133</v>
      </c>
    </row>
    <row r="528" spans="1:65" s="2" customFormat="1" ht="16.5" customHeight="1">
      <c r="A528" s="30"/>
      <c r="B528" s="136"/>
      <c r="C528" s="184" t="s">
        <v>670</v>
      </c>
      <c r="D528" s="184" t="s">
        <v>244</v>
      </c>
      <c r="E528" s="185" t="s">
        <v>671</v>
      </c>
      <c r="F528" s="186" t="s">
        <v>672</v>
      </c>
      <c r="G528" s="187" t="s">
        <v>247</v>
      </c>
      <c r="H528" s="188">
        <v>0.044</v>
      </c>
      <c r="I528" s="245"/>
      <c r="J528" s="189">
        <f>ROUND(I528*H528,2)</f>
        <v>0</v>
      </c>
      <c r="K528" s="190"/>
      <c r="L528" s="191"/>
      <c r="M528" s="192" t="s">
        <v>1</v>
      </c>
      <c r="N528" s="193" t="s">
        <v>39</v>
      </c>
      <c r="O528" s="146">
        <v>0</v>
      </c>
      <c r="P528" s="146">
        <f>O528*H528</f>
        <v>0</v>
      </c>
      <c r="Q528" s="146">
        <v>0</v>
      </c>
      <c r="R528" s="146">
        <f>Q528*H528</f>
        <v>0</v>
      </c>
      <c r="S528" s="146">
        <v>0</v>
      </c>
      <c r="T528" s="147">
        <f>S528*H528</f>
        <v>0</v>
      </c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R528" s="148" t="s">
        <v>281</v>
      </c>
      <c r="AT528" s="148" t="s">
        <v>244</v>
      </c>
      <c r="AU528" s="148" t="s">
        <v>84</v>
      </c>
      <c r="AY528" s="18" t="s">
        <v>133</v>
      </c>
      <c r="BE528" s="149">
        <f>IF(N528="základní",J528,0)</f>
        <v>0</v>
      </c>
      <c r="BF528" s="149">
        <f>IF(N528="snížená",J528,0)</f>
        <v>0</v>
      </c>
      <c r="BG528" s="149">
        <f>IF(N528="zákl. přenesená",J528,0)</f>
        <v>0</v>
      </c>
      <c r="BH528" s="149">
        <f>IF(N528="sníž. přenesená",J528,0)</f>
        <v>0</v>
      </c>
      <c r="BI528" s="149">
        <f>IF(N528="nulová",J528,0)</f>
        <v>0</v>
      </c>
      <c r="BJ528" s="18" t="s">
        <v>82</v>
      </c>
      <c r="BK528" s="149">
        <f>ROUND(I528*H528,2)</f>
        <v>0</v>
      </c>
      <c r="BL528" s="18" t="s">
        <v>169</v>
      </c>
      <c r="BM528" s="148" t="s">
        <v>673</v>
      </c>
    </row>
    <row r="529" spans="1:47" s="2" customFormat="1" ht="19.5">
      <c r="A529" s="30"/>
      <c r="B529" s="31"/>
      <c r="C529" s="30"/>
      <c r="D529" s="150" t="s">
        <v>139</v>
      </c>
      <c r="E529" s="30"/>
      <c r="F529" s="151" t="s">
        <v>674</v>
      </c>
      <c r="G529" s="30"/>
      <c r="H529" s="30"/>
      <c r="I529" s="30"/>
      <c r="J529" s="30"/>
      <c r="K529" s="30"/>
      <c r="L529" s="31"/>
      <c r="M529" s="152"/>
      <c r="N529" s="153"/>
      <c r="O529" s="56"/>
      <c r="P529" s="56"/>
      <c r="Q529" s="56"/>
      <c r="R529" s="56"/>
      <c r="S529" s="56"/>
      <c r="T529" s="57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T529" s="18" t="s">
        <v>139</v>
      </c>
      <c r="AU529" s="18" t="s">
        <v>84</v>
      </c>
    </row>
    <row r="530" spans="2:51" s="13" customFormat="1" ht="11.25">
      <c r="B530" s="164"/>
      <c r="D530" s="150" t="s">
        <v>230</v>
      </c>
      <c r="E530" s="165" t="s">
        <v>1</v>
      </c>
      <c r="F530" s="166" t="s">
        <v>573</v>
      </c>
      <c r="H530" s="165" t="s">
        <v>1</v>
      </c>
      <c r="L530" s="164"/>
      <c r="M530" s="167"/>
      <c r="N530" s="168"/>
      <c r="O530" s="168"/>
      <c r="P530" s="168"/>
      <c r="Q530" s="168"/>
      <c r="R530" s="168"/>
      <c r="S530" s="168"/>
      <c r="T530" s="169"/>
      <c r="AT530" s="165" t="s">
        <v>230</v>
      </c>
      <c r="AU530" s="165" t="s">
        <v>84</v>
      </c>
      <c r="AV530" s="13" t="s">
        <v>82</v>
      </c>
      <c r="AW530" s="13" t="s">
        <v>30</v>
      </c>
      <c r="AX530" s="13" t="s">
        <v>74</v>
      </c>
      <c r="AY530" s="165" t="s">
        <v>133</v>
      </c>
    </row>
    <row r="531" spans="2:51" s="14" customFormat="1" ht="11.25">
      <c r="B531" s="170"/>
      <c r="D531" s="150" t="s">
        <v>230</v>
      </c>
      <c r="E531" s="171" t="s">
        <v>1</v>
      </c>
      <c r="F531" s="172" t="s">
        <v>298</v>
      </c>
      <c r="H531" s="173">
        <v>39.744</v>
      </c>
      <c r="L531" s="170"/>
      <c r="M531" s="174"/>
      <c r="N531" s="175"/>
      <c r="O531" s="175"/>
      <c r="P531" s="175"/>
      <c r="Q531" s="175"/>
      <c r="R531" s="175"/>
      <c r="S531" s="175"/>
      <c r="T531" s="176"/>
      <c r="AT531" s="171" t="s">
        <v>230</v>
      </c>
      <c r="AU531" s="171" t="s">
        <v>84</v>
      </c>
      <c r="AV531" s="14" t="s">
        <v>84</v>
      </c>
      <c r="AW531" s="14" t="s">
        <v>30</v>
      </c>
      <c r="AX531" s="14" t="s">
        <v>74</v>
      </c>
      <c r="AY531" s="171" t="s">
        <v>133</v>
      </c>
    </row>
    <row r="532" spans="2:51" s="13" customFormat="1" ht="11.25">
      <c r="B532" s="164"/>
      <c r="D532" s="150" t="s">
        <v>230</v>
      </c>
      <c r="E532" s="165" t="s">
        <v>1</v>
      </c>
      <c r="F532" s="166" t="s">
        <v>299</v>
      </c>
      <c r="H532" s="165" t="s">
        <v>1</v>
      </c>
      <c r="L532" s="164"/>
      <c r="M532" s="167"/>
      <c r="N532" s="168"/>
      <c r="O532" s="168"/>
      <c r="P532" s="168"/>
      <c r="Q532" s="168"/>
      <c r="R532" s="168"/>
      <c r="S532" s="168"/>
      <c r="T532" s="169"/>
      <c r="AT532" s="165" t="s">
        <v>230</v>
      </c>
      <c r="AU532" s="165" t="s">
        <v>84</v>
      </c>
      <c r="AV532" s="13" t="s">
        <v>82</v>
      </c>
      <c r="AW532" s="13" t="s">
        <v>30</v>
      </c>
      <c r="AX532" s="13" t="s">
        <v>74</v>
      </c>
      <c r="AY532" s="165" t="s">
        <v>133</v>
      </c>
    </row>
    <row r="533" spans="2:51" s="14" customFormat="1" ht="11.25">
      <c r="B533" s="170"/>
      <c r="D533" s="150" t="s">
        <v>230</v>
      </c>
      <c r="E533" s="171" t="s">
        <v>1</v>
      </c>
      <c r="F533" s="172" t="s">
        <v>300</v>
      </c>
      <c r="H533" s="173">
        <v>94.86</v>
      </c>
      <c r="L533" s="170"/>
      <c r="M533" s="174"/>
      <c r="N533" s="175"/>
      <c r="O533" s="175"/>
      <c r="P533" s="175"/>
      <c r="Q533" s="175"/>
      <c r="R533" s="175"/>
      <c r="S533" s="175"/>
      <c r="T533" s="176"/>
      <c r="AT533" s="171" t="s">
        <v>230</v>
      </c>
      <c r="AU533" s="171" t="s">
        <v>84</v>
      </c>
      <c r="AV533" s="14" t="s">
        <v>84</v>
      </c>
      <c r="AW533" s="14" t="s">
        <v>30</v>
      </c>
      <c r="AX533" s="14" t="s">
        <v>74</v>
      </c>
      <c r="AY533" s="171" t="s">
        <v>133</v>
      </c>
    </row>
    <row r="534" spans="2:51" s="15" customFormat="1" ht="11.25">
      <c r="B534" s="177"/>
      <c r="D534" s="150" t="s">
        <v>230</v>
      </c>
      <c r="E534" s="178" t="s">
        <v>1</v>
      </c>
      <c r="F534" s="179" t="s">
        <v>233</v>
      </c>
      <c r="H534" s="180">
        <v>134.60399999999998</v>
      </c>
      <c r="L534" s="177"/>
      <c r="M534" s="181"/>
      <c r="N534" s="182"/>
      <c r="O534" s="182"/>
      <c r="P534" s="182"/>
      <c r="Q534" s="182"/>
      <c r="R534" s="182"/>
      <c r="S534" s="182"/>
      <c r="T534" s="183"/>
      <c r="AT534" s="178" t="s">
        <v>230</v>
      </c>
      <c r="AU534" s="178" t="s">
        <v>84</v>
      </c>
      <c r="AV534" s="15" t="s">
        <v>138</v>
      </c>
      <c r="AW534" s="15" t="s">
        <v>30</v>
      </c>
      <c r="AX534" s="15" t="s">
        <v>74</v>
      </c>
      <c r="AY534" s="178" t="s">
        <v>133</v>
      </c>
    </row>
    <row r="535" spans="2:51" s="14" customFormat="1" ht="11.25">
      <c r="B535" s="170"/>
      <c r="D535" s="150" t="s">
        <v>230</v>
      </c>
      <c r="E535" s="171" t="s">
        <v>1</v>
      </c>
      <c r="F535" s="172" t="s">
        <v>675</v>
      </c>
      <c r="H535" s="173">
        <v>0.044</v>
      </c>
      <c r="L535" s="170"/>
      <c r="M535" s="174"/>
      <c r="N535" s="175"/>
      <c r="O535" s="175"/>
      <c r="P535" s="175"/>
      <c r="Q535" s="175"/>
      <c r="R535" s="175"/>
      <c r="S535" s="175"/>
      <c r="T535" s="176"/>
      <c r="AT535" s="171" t="s">
        <v>230</v>
      </c>
      <c r="AU535" s="171" t="s">
        <v>84</v>
      </c>
      <c r="AV535" s="14" t="s">
        <v>84</v>
      </c>
      <c r="AW535" s="14" t="s">
        <v>30</v>
      </c>
      <c r="AX535" s="14" t="s">
        <v>74</v>
      </c>
      <c r="AY535" s="171" t="s">
        <v>133</v>
      </c>
    </row>
    <row r="536" spans="2:51" s="15" customFormat="1" ht="11.25">
      <c r="B536" s="177"/>
      <c r="D536" s="150" t="s">
        <v>230</v>
      </c>
      <c r="E536" s="178" t="s">
        <v>1</v>
      </c>
      <c r="F536" s="179" t="s">
        <v>233</v>
      </c>
      <c r="H536" s="180">
        <v>0.044</v>
      </c>
      <c r="L536" s="177"/>
      <c r="M536" s="181"/>
      <c r="N536" s="182"/>
      <c r="O536" s="182"/>
      <c r="P536" s="182"/>
      <c r="Q536" s="182"/>
      <c r="R536" s="182"/>
      <c r="S536" s="182"/>
      <c r="T536" s="183"/>
      <c r="AT536" s="178" t="s">
        <v>230</v>
      </c>
      <c r="AU536" s="178" t="s">
        <v>84</v>
      </c>
      <c r="AV536" s="15" t="s">
        <v>138</v>
      </c>
      <c r="AW536" s="15" t="s">
        <v>30</v>
      </c>
      <c r="AX536" s="15" t="s">
        <v>82</v>
      </c>
      <c r="AY536" s="178" t="s">
        <v>133</v>
      </c>
    </row>
    <row r="537" spans="1:65" s="2" customFormat="1" ht="24.2" customHeight="1">
      <c r="A537" s="30"/>
      <c r="B537" s="136"/>
      <c r="C537" s="137" t="s">
        <v>455</v>
      </c>
      <c r="D537" s="137" t="s">
        <v>134</v>
      </c>
      <c r="E537" s="138" t="s">
        <v>676</v>
      </c>
      <c r="F537" s="139" t="s">
        <v>677</v>
      </c>
      <c r="G537" s="140" t="s">
        <v>262</v>
      </c>
      <c r="H537" s="141">
        <v>269.208</v>
      </c>
      <c r="I537" s="242"/>
      <c r="J537" s="142">
        <f>ROUND(I537*H537,2)</f>
        <v>0</v>
      </c>
      <c r="K537" s="143"/>
      <c r="L537" s="31"/>
      <c r="M537" s="144" t="s">
        <v>1</v>
      </c>
      <c r="N537" s="145" t="s">
        <v>39</v>
      </c>
      <c r="O537" s="146">
        <v>0</v>
      </c>
      <c r="P537" s="146">
        <f>O537*H537</f>
        <v>0</v>
      </c>
      <c r="Q537" s="146">
        <v>0</v>
      </c>
      <c r="R537" s="146">
        <f>Q537*H537</f>
        <v>0</v>
      </c>
      <c r="S537" s="146">
        <v>0</v>
      </c>
      <c r="T537" s="147">
        <f>S537*H537</f>
        <v>0</v>
      </c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R537" s="148" t="s">
        <v>169</v>
      </c>
      <c r="AT537" s="148" t="s">
        <v>134</v>
      </c>
      <c r="AU537" s="148" t="s">
        <v>84</v>
      </c>
      <c r="AY537" s="18" t="s">
        <v>133</v>
      </c>
      <c r="BE537" s="149">
        <f>IF(N537="základní",J537,0)</f>
        <v>0</v>
      </c>
      <c r="BF537" s="149">
        <f>IF(N537="snížená",J537,0)</f>
        <v>0</v>
      </c>
      <c r="BG537" s="149">
        <f>IF(N537="zákl. přenesená",J537,0)</f>
        <v>0</v>
      </c>
      <c r="BH537" s="149">
        <f>IF(N537="sníž. přenesená",J537,0)</f>
        <v>0</v>
      </c>
      <c r="BI537" s="149">
        <f>IF(N537="nulová",J537,0)</f>
        <v>0</v>
      </c>
      <c r="BJ537" s="18" t="s">
        <v>82</v>
      </c>
      <c r="BK537" s="149">
        <f>ROUND(I537*H537,2)</f>
        <v>0</v>
      </c>
      <c r="BL537" s="18" t="s">
        <v>169</v>
      </c>
      <c r="BM537" s="148" t="s">
        <v>678</v>
      </c>
    </row>
    <row r="538" spans="2:51" s="13" customFormat="1" ht="11.25">
      <c r="B538" s="164"/>
      <c r="D538" s="150" t="s">
        <v>230</v>
      </c>
      <c r="E538" s="165" t="s">
        <v>1</v>
      </c>
      <c r="F538" s="166" t="s">
        <v>297</v>
      </c>
      <c r="H538" s="165" t="s">
        <v>1</v>
      </c>
      <c r="L538" s="164"/>
      <c r="M538" s="167"/>
      <c r="N538" s="168"/>
      <c r="O538" s="168"/>
      <c r="P538" s="168"/>
      <c r="Q538" s="168"/>
      <c r="R538" s="168"/>
      <c r="S538" s="168"/>
      <c r="T538" s="169"/>
      <c r="AT538" s="165" t="s">
        <v>230</v>
      </c>
      <c r="AU538" s="165" t="s">
        <v>84</v>
      </c>
      <c r="AV538" s="13" t="s">
        <v>82</v>
      </c>
      <c r="AW538" s="13" t="s">
        <v>30</v>
      </c>
      <c r="AX538" s="13" t="s">
        <v>74</v>
      </c>
      <c r="AY538" s="165" t="s">
        <v>133</v>
      </c>
    </row>
    <row r="539" spans="2:51" s="14" customFormat="1" ht="11.25">
      <c r="B539" s="170"/>
      <c r="D539" s="150" t="s">
        <v>230</v>
      </c>
      <c r="E539" s="171" t="s">
        <v>1</v>
      </c>
      <c r="F539" s="172" t="s">
        <v>679</v>
      </c>
      <c r="H539" s="173">
        <v>79.488</v>
      </c>
      <c r="L539" s="170"/>
      <c r="M539" s="174"/>
      <c r="N539" s="175"/>
      <c r="O539" s="175"/>
      <c r="P539" s="175"/>
      <c r="Q539" s="175"/>
      <c r="R539" s="175"/>
      <c r="S539" s="175"/>
      <c r="T539" s="176"/>
      <c r="AT539" s="171" t="s">
        <v>230</v>
      </c>
      <c r="AU539" s="171" t="s">
        <v>84</v>
      </c>
      <c r="AV539" s="14" t="s">
        <v>84</v>
      </c>
      <c r="AW539" s="14" t="s">
        <v>30</v>
      </c>
      <c r="AX539" s="14" t="s">
        <v>74</v>
      </c>
      <c r="AY539" s="171" t="s">
        <v>133</v>
      </c>
    </row>
    <row r="540" spans="2:51" s="13" customFormat="1" ht="11.25">
      <c r="B540" s="164"/>
      <c r="D540" s="150" t="s">
        <v>230</v>
      </c>
      <c r="E540" s="165" t="s">
        <v>1</v>
      </c>
      <c r="F540" s="166" t="s">
        <v>299</v>
      </c>
      <c r="H540" s="165" t="s">
        <v>1</v>
      </c>
      <c r="L540" s="164"/>
      <c r="M540" s="167"/>
      <c r="N540" s="168"/>
      <c r="O540" s="168"/>
      <c r="P540" s="168"/>
      <c r="Q540" s="168"/>
      <c r="R540" s="168"/>
      <c r="S540" s="168"/>
      <c r="T540" s="169"/>
      <c r="AT540" s="165" t="s">
        <v>230</v>
      </c>
      <c r="AU540" s="165" t="s">
        <v>84</v>
      </c>
      <c r="AV540" s="13" t="s">
        <v>82</v>
      </c>
      <c r="AW540" s="13" t="s">
        <v>30</v>
      </c>
      <c r="AX540" s="13" t="s">
        <v>74</v>
      </c>
      <c r="AY540" s="165" t="s">
        <v>133</v>
      </c>
    </row>
    <row r="541" spans="2:51" s="14" customFormat="1" ht="11.25">
      <c r="B541" s="170"/>
      <c r="D541" s="150" t="s">
        <v>230</v>
      </c>
      <c r="E541" s="171" t="s">
        <v>1</v>
      </c>
      <c r="F541" s="172" t="s">
        <v>680</v>
      </c>
      <c r="H541" s="173">
        <v>189.72</v>
      </c>
      <c r="L541" s="170"/>
      <c r="M541" s="174"/>
      <c r="N541" s="175"/>
      <c r="O541" s="175"/>
      <c r="P541" s="175"/>
      <c r="Q541" s="175"/>
      <c r="R541" s="175"/>
      <c r="S541" s="175"/>
      <c r="T541" s="176"/>
      <c r="AT541" s="171" t="s">
        <v>230</v>
      </c>
      <c r="AU541" s="171" t="s">
        <v>84</v>
      </c>
      <c r="AV541" s="14" t="s">
        <v>84</v>
      </c>
      <c r="AW541" s="14" t="s">
        <v>30</v>
      </c>
      <c r="AX541" s="14" t="s">
        <v>74</v>
      </c>
      <c r="AY541" s="171" t="s">
        <v>133</v>
      </c>
    </row>
    <row r="542" spans="2:51" s="15" customFormat="1" ht="11.25">
      <c r="B542" s="177"/>
      <c r="D542" s="150" t="s">
        <v>230</v>
      </c>
      <c r="E542" s="178" t="s">
        <v>1</v>
      </c>
      <c r="F542" s="179" t="s">
        <v>233</v>
      </c>
      <c r="H542" s="180">
        <v>269.20799999999997</v>
      </c>
      <c r="L542" s="177"/>
      <c r="M542" s="181"/>
      <c r="N542" s="182"/>
      <c r="O542" s="182"/>
      <c r="P542" s="182"/>
      <c r="Q542" s="182"/>
      <c r="R542" s="182"/>
      <c r="S542" s="182"/>
      <c r="T542" s="183"/>
      <c r="AT542" s="178" t="s">
        <v>230</v>
      </c>
      <c r="AU542" s="178" t="s">
        <v>84</v>
      </c>
      <c r="AV542" s="15" t="s">
        <v>138</v>
      </c>
      <c r="AW542" s="15" t="s">
        <v>30</v>
      </c>
      <c r="AX542" s="15" t="s">
        <v>82</v>
      </c>
      <c r="AY542" s="178" t="s">
        <v>133</v>
      </c>
    </row>
    <row r="543" spans="1:65" s="2" customFormat="1" ht="24.2" customHeight="1">
      <c r="A543" s="30"/>
      <c r="B543" s="136"/>
      <c r="C543" s="137" t="s">
        <v>681</v>
      </c>
      <c r="D543" s="137" t="s">
        <v>134</v>
      </c>
      <c r="E543" s="138" t="s">
        <v>682</v>
      </c>
      <c r="F543" s="139" t="s">
        <v>683</v>
      </c>
      <c r="G543" s="140" t="s">
        <v>262</v>
      </c>
      <c r="H543" s="141">
        <v>305.3</v>
      </c>
      <c r="I543" s="242"/>
      <c r="J543" s="142">
        <f>ROUND(I543*H543,2)</f>
        <v>0</v>
      </c>
      <c r="K543" s="143"/>
      <c r="L543" s="31"/>
      <c r="M543" s="144" t="s">
        <v>1</v>
      </c>
      <c r="N543" s="145" t="s">
        <v>39</v>
      </c>
      <c r="O543" s="146">
        <v>0</v>
      </c>
      <c r="P543" s="146">
        <f>O543*H543</f>
        <v>0</v>
      </c>
      <c r="Q543" s="146">
        <v>0</v>
      </c>
      <c r="R543" s="146">
        <f>Q543*H543</f>
        <v>0</v>
      </c>
      <c r="S543" s="146">
        <v>0</v>
      </c>
      <c r="T543" s="147">
        <f>S543*H543</f>
        <v>0</v>
      </c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R543" s="148" t="s">
        <v>169</v>
      </c>
      <c r="AT543" s="148" t="s">
        <v>134</v>
      </c>
      <c r="AU543" s="148" t="s">
        <v>84</v>
      </c>
      <c r="AY543" s="18" t="s">
        <v>133</v>
      </c>
      <c r="BE543" s="149">
        <f>IF(N543="základní",J543,0)</f>
        <v>0</v>
      </c>
      <c r="BF543" s="149">
        <f>IF(N543="snížená",J543,0)</f>
        <v>0</v>
      </c>
      <c r="BG543" s="149">
        <f>IF(N543="zákl. přenesená",J543,0)</f>
        <v>0</v>
      </c>
      <c r="BH543" s="149">
        <f>IF(N543="sníž. přenesená",J543,0)</f>
        <v>0</v>
      </c>
      <c r="BI543" s="149">
        <f>IF(N543="nulová",J543,0)</f>
        <v>0</v>
      </c>
      <c r="BJ543" s="18" t="s">
        <v>82</v>
      </c>
      <c r="BK543" s="149">
        <f>ROUND(I543*H543,2)</f>
        <v>0</v>
      </c>
      <c r="BL543" s="18" t="s">
        <v>169</v>
      </c>
      <c r="BM543" s="148" t="s">
        <v>684</v>
      </c>
    </row>
    <row r="544" spans="2:51" s="13" customFormat="1" ht="11.25">
      <c r="B544" s="164"/>
      <c r="D544" s="150" t="s">
        <v>230</v>
      </c>
      <c r="E544" s="165" t="s">
        <v>1</v>
      </c>
      <c r="F544" s="166" t="s">
        <v>685</v>
      </c>
      <c r="H544" s="165" t="s">
        <v>1</v>
      </c>
      <c r="L544" s="164"/>
      <c r="M544" s="167"/>
      <c r="N544" s="168"/>
      <c r="O544" s="168"/>
      <c r="P544" s="168"/>
      <c r="Q544" s="168"/>
      <c r="R544" s="168"/>
      <c r="S544" s="168"/>
      <c r="T544" s="169"/>
      <c r="AT544" s="165" t="s">
        <v>230</v>
      </c>
      <c r="AU544" s="165" t="s">
        <v>84</v>
      </c>
      <c r="AV544" s="13" t="s">
        <v>82</v>
      </c>
      <c r="AW544" s="13" t="s">
        <v>30</v>
      </c>
      <c r="AX544" s="13" t="s">
        <v>74</v>
      </c>
      <c r="AY544" s="165" t="s">
        <v>133</v>
      </c>
    </row>
    <row r="545" spans="2:51" s="13" customFormat="1" ht="11.25">
      <c r="B545" s="164"/>
      <c r="D545" s="150" t="s">
        <v>230</v>
      </c>
      <c r="E545" s="165" t="s">
        <v>1</v>
      </c>
      <c r="F545" s="166" t="s">
        <v>686</v>
      </c>
      <c r="H545" s="165" t="s">
        <v>1</v>
      </c>
      <c r="L545" s="164"/>
      <c r="M545" s="167"/>
      <c r="N545" s="168"/>
      <c r="O545" s="168"/>
      <c r="P545" s="168"/>
      <c r="Q545" s="168"/>
      <c r="R545" s="168"/>
      <c r="S545" s="168"/>
      <c r="T545" s="169"/>
      <c r="AT545" s="165" t="s">
        <v>230</v>
      </c>
      <c r="AU545" s="165" t="s">
        <v>84</v>
      </c>
      <c r="AV545" s="13" t="s">
        <v>82</v>
      </c>
      <c r="AW545" s="13" t="s">
        <v>30</v>
      </c>
      <c r="AX545" s="13" t="s">
        <v>74</v>
      </c>
      <c r="AY545" s="165" t="s">
        <v>133</v>
      </c>
    </row>
    <row r="546" spans="2:51" s="14" customFormat="1" ht="11.25">
      <c r="B546" s="170"/>
      <c r="D546" s="150" t="s">
        <v>230</v>
      </c>
      <c r="E546" s="171" t="s">
        <v>1</v>
      </c>
      <c r="F546" s="172" t="s">
        <v>687</v>
      </c>
      <c r="H546" s="173">
        <v>305.3</v>
      </c>
      <c r="L546" s="170"/>
      <c r="M546" s="174"/>
      <c r="N546" s="175"/>
      <c r="O546" s="175"/>
      <c r="P546" s="175"/>
      <c r="Q546" s="175"/>
      <c r="R546" s="175"/>
      <c r="S546" s="175"/>
      <c r="T546" s="176"/>
      <c r="AT546" s="171" t="s">
        <v>230</v>
      </c>
      <c r="AU546" s="171" t="s">
        <v>84</v>
      </c>
      <c r="AV546" s="14" t="s">
        <v>84</v>
      </c>
      <c r="AW546" s="14" t="s">
        <v>30</v>
      </c>
      <c r="AX546" s="14" t="s">
        <v>74</v>
      </c>
      <c r="AY546" s="171" t="s">
        <v>133</v>
      </c>
    </row>
    <row r="547" spans="2:51" s="15" customFormat="1" ht="11.25">
      <c r="B547" s="177"/>
      <c r="D547" s="150" t="s">
        <v>230</v>
      </c>
      <c r="E547" s="178" t="s">
        <v>1</v>
      </c>
      <c r="F547" s="179" t="s">
        <v>233</v>
      </c>
      <c r="H547" s="180">
        <v>305.3</v>
      </c>
      <c r="L547" s="177"/>
      <c r="M547" s="181"/>
      <c r="N547" s="182"/>
      <c r="O547" s="182"/>
      <c r="P547" s="182"/>
      <c r="Q547" s="182"/>
      <c r="R547" s="182"/>
      <c r="S547" s="182"/>
      <c r="T547" s="183"/>
      <c r="AT547" s="178" t="s">
        <v>230</v>
      </c>
      <c r="AU547" s="178" t="s">
        <v>84</v>
      </c>
      <c r="AV547" s="15" t="s">
        <v>138</v>
      </c>
      <c r="AW547" s="15" t="s">
        <v>30</v>
      </c>
      <c r="AX547" s="15" t="s">
        <v>82</v>
      </c>
      <c r="AY547" s="178" t="s">
        <v>133</v>
      </c>
    </row>
    <row r="548" spans="1:65" s="2" customFormat="1" ht="44.25" customHeight="1">
      <c r="A548" s="30"/>
      <c r="B548" s="136"/>
      <c r="C548" s="184" t="s">
        <v>459</v>
      </c>
      <c r="D548" s="184" t="s">
        <v>244</v>
      </c>
      <c r="E548" s="185" t="s">
        <v>688</v>
      </c>
      <c r="F548" s="186" t="s">
        <v>689</v>
      </c>
      <c r="G548" s="187" t="s">
        <v>262</v>
      </c>
      <c r="H548" s="188">
        <v>537.123</v>
      </c>
      <c r="I548" s="245"/>
      <c r="J548" s="189">
        <f>ROUND(I548*H548,2)</f>
        <v>0</v>
      </c>
      <c r="K548" s="190"/>
      <c r="L548" s="191"/>
      <c r="M548" s="192" t="s">
        <v>1</v>
      </c>
      <c r="N548" s="193" t="s">
        <v>39</v>
      </c>
      <c r="O548" s="146">
        <v>0</v>
      </c>
      <c r="P548" s="146">
        <f>O548*H548</f>
        <v>0</v>
      </c>
      <c r="Q548" s="146">
        <v>0</v>
      </c>
      <c r="R548" s="146">
        <f>Q548*H548</f>
        <v>0</v>
      </c>
      <c r="S548" s="146">
        <v>0</v>
      </c>
      <c r="T548" s="147">
        <f>S548*H548</f>
        <v>0</v>
      </c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R548" s="148" t="s">
        <v>281</v>
      </c>
      <c r="AT548" s="148" t="s">
        <v>244</v>
      </c>
      <c r="AU548" s="148" t="s">
        <v>84</v>
      </c>
      <c r="AY548" s="18" t="s">
        <v>133</v>
      </c>
      <c r="BE548" s="149">
        <f>IF(N548="základní",J548,0)</f>
        <v>0</v>
      </c>
      <c r="BF548" s="149">
        <f>IF(N548="snížená",J548,0)</f>
        <v>0</v>
      </c>
      <c r="BG548" s="149">
        <f>IF(N548="zákl. přenesená",J548,0)</f>
        <v>0</v>
      </c>
      <c r="BH548" s="149">
        <f>IF(N548="sníž. přenesená",J548,0)</f>
        <v>0</v>
      </c>
      <c r="BI548" s="149">
        <f>IF(N548="nulová",J548,0)</f>
        <v>0</v>
      </c>
      <c r="BJ548" s="18" t="s">
        <v>82</v>
      </c>
      <c r="BK548" s="149">
        <f>ROUND(I548*H548,2)</f>
        <v>0</v>
      </c>
      <c r="BL548" s="18" t="s">
        <v>169</v>
      </c>
      <c r="BM548" s="148" t="s">
        <v>690</v>
      </c>
    </row>
    <row r="549" spans="2:51" s="13" customFormat="1" ht="11.25">
      <c r="B549" s="164"/>
      <c r="D549" s="150" t="s">
        <v>230</v>
      </c>
      <c r="E549" s="165" t="s">
        <v>1</v>
      </c>
      <c r="F549" s="166" t="s">
        <v>297</v>
      </c>
      <c r="H549" s="165" t="s">
        <v>1</v>
      </c>
      <c r="L549" s="164"/>
      <c r="M549" s="167"/>
      <c r="N549" s="168"/>
      <c r="O549" s="168"/>
      <c r="P549" s="168"/>
      <c r="Q549" s="168"/>
      <c r="R549" s="168"/>
      <c r="S549" s="168"/>
      <c r="T549" s="169"/>
      <c r="AT549" s="165" t="s">
        <v>230</v>
      </c>
      <c r="AU549" s="165" t="s">
        <v>84</v>
      </c>
      <c r="AV549" s="13" t="s">
        <v>82</v>
      </c>
      <c r="AW549" s="13" t="s">
        <v>30</v>
      </c>
      <c r="AX549" s="13" t="s">
        <v>74</v>
      </c>
      <c r="AY549" s="165" t="s">
        <v>133</v>
      </c>
    </row>
    <row r="550" spans="2:51" s="14" customFormat="1" ht="11.25">
      <c r="B550" s="170"/>
      <c r="D550" s="150" t="s">
        <v>230</v>
      </c>
      <c r="E550" s="171" t="s">
        <v>1</v>
      </c>
      <c r="F550" s="172" t="s">
        <v>298</v>
      </c>
      <c r="H550" s="173">
        <v>39.744</v>
      </c>
      <c r="L550" s="170"/>
      <c r="M550" s="174"/>
      <c r="N550" s="175"/>
      <c r="O550" s="175"/>
      <c r="P550" s="175"/>
      <c r="Q550" s="175"/>
      <c r="R550" s="175"/>
      <c r="S550" s="175"/>
      <c r="T550" s="176"/>
      <c r="AT550" s="171" t="s">
        <v>230</v>
      </c>
      <c r="AU550" s="171" t="s">
        <v>84</v>
      </c>
      <c r="AV550" s="14" t="s">
        <v>84</v>
      </c>
      <c r="AW550" s="14" t="s">
        <v>30</v>
      </c>
      <c r="AX550" s="14" t="s">
        <v>74</v>
      </c>
      <c r="AY550" s="171" t="s">
        <v>133</v>
      </c>
    </row>
    <row r="551" spans="2:51" s="13" customFormat="1" ht="11.25">
      <c r="B551" s="164"/>
      <c r="D551" s="150" t="s">
        <v>230</v>
      </c>
      <c r="E551" s="165" t="s">
        <v>1</v>
      </c>
      <c r="F551" s="166" t="s">
        <v>299</v>
      </c>
      <c r="H551" s="165" t="s">
        <v>1</v>
      </c>
      <c r="L551" s="164"/>
      <c r="M551" s="167"/>
      <c r="N551" s="168"/>
      <c r="O551" s="168"/>
      <c r="P551" s="168"/>
      <c r="Q551" s="168"/>
      <c r="R551" s="168"/>
      <c r="S551" s="168"/>
      <c r="T551" s="169"/>
      <c r="AT551" s="165" t="s">
        <v>230</v>
      </c>
      <c r="AU551" s="165" t="s">
        <v>84</v>
      </c>
      <c r="AV551" s="13" t="s">
        <v>82</v>
      </c>
      <c r="AW551" s="13" t="s">
        <v>30</v>
      </c>
      <c r="AX551" s="13" t="s">
        <v>74</v>
      </c>
      <c r="AY551" s="165" t="s">
        <v>133</v>
      </c>
    </row>
    <row r="552" spans="2:51" s="14" customFormat="1" ht="11.25">
      <c r="B552" s="170"/>
      <c r="D552" s="150" t="s">
        <v>230</v>
      </c>
      <c r="E552" s="171" t="s">
        <v>1</v>
      </c>
      <c r="F552" s="172" t="s">
        <v>300</v>
      </c>
      <c r="H552" s="173">
        <v>94.86</v>
      </c>
      <c r="L552" s="170"/>
      <c r="M552" s="174"/>
      <c r="N552" s="175"/>
      <c r="O552" s="175"/>
      <c r="P552" s="175"/>
      <c r="Q552" s="175"/>
      <c r="R552" s="175"/>
      <c r="S552" s="175"/>
      <c r="T552" s="176"/>
      <c r="AT552" s="171" t="s">
        <v>230</v>
      </c>
      <c r="AU552" s="171" t="s">
        <v>84</v>
      </c>
      <c r="AV552" s="14" t="s">
        <v>84</v>
      </c>
      <c r="AW552" s="14" t="s">
        <v>30</v>
      </c>
      <c r="AX552" s="14" t="s">
        <v>74</v>
      </c>
      <c r="AY552" s="171" t="s">
        <v>133</v>
      </c>
    </row>
    <row r="553" spans="2:51" s="13" customFormat="1" ht="11.25">
      <c r="B553" s="164"/>
      <c r="D553" s="150" t="s">
        <v>230</v>
      </c>
      <c r="E553" s="165" t="s">
        <v>1</v>
      </c>
      <c r="F553" s="166" t="s">
        <v>685</v>
      </c>
      <c r="H553" s="165" t="s">
        <v>1</v>
      </c>
      <c r="L553" s="164"/>
      <c r="M553" s="167"/>
      <c r="N553" s="168"/>
      <c r="O553" s="168"/>
      <c r="P553" s="168"/>
      <c r="Q553" s="168"/>
      <c r="R553" s="168"/>
      <c r="S553" s="168"/>
      <c r="T553" s="169"/>
      <c r="AT553" s="165" t="s">
        <v>230</v>
      </c>
      <c r="AU553" s="165" t="s">
        <v>84</v>
      </c>
      <c r="AV553" s="13" t="s">
        <v>82</v>
      </c>
      <c r="AW553" s="13" t="s">
        <v>30</v>
      </c>
      <c r="AX553" s="13" t="s">
        <v>74</v>
      </c>
      <c r="AY553" s="165" t="s">
        <v>133</v>
      </c>
    </row>
    <row r="554" spans="2:51" s="13" customFormat="1" ht="11.25">
      <c r="B554" s="164"/>
      <c r="D554" s="150" t="s">
        <v>230</v>
      </c>
      <c r="E554" s="165" t="s">
        <v>1</v>
      </c>
      <c r="F554" s="166" t="s">
        <v>686</v>
      </c>
      <c r="H554" s="165" t="s">
        <v>1</v>
      </c>
      <c r="L554" s="164"/>
      <c r="M554" s="167"/>
      <c r="N554" s="168"/>
      <c r="O554" s="168"/>
      <c r="P554" s="168"/>
      <c r="Q554" s="168"/>
      <c r="R554" s="168"/>
      <c r="S554" s="168"/>
      <c r="T554" s="169"/>
      <c r="AT554" s="165" t="s">
        <v>230</v>
      </c>
      <c r="AU554" s="165" t="s">
        <v>84</v>
      </c>
      <c r="AV554" s="13" t="s">
        <v>82</v>
      </c>
      <c r="AW554" s="13" t="s">
        <v>30</v>
      </c>
      <c r="AX554" s="13" t="s">
        <v>74</v>
      </c>
      <c r="AY554" s="165" t="s">
        <v>133</v>
      </c>
    </row>
    <row r="555" spans="2:51" s="14" customFormat="1" ht="11.25">
      <c r="B555" s="170"/>
      <c r="D555" s="150" t="s">
        <v>230</v>
      </c>
      <c r="E555" s="171" t="s">
        <v>1</v>
      </c>
      <c r="F555" s="172" t="s">
        <v>687</v>
      </c>
      <c r="H555" s="173">
        <v>305.3</v>
      </c>
      <c r="L555" s="170"/>
      <c r="M555" s="174"/>
      <c r="N555" s="175"/>
      <c r="O555" s="175"/>
      <c r="P555" s="175"/>
      <c r="Q555" s="175"/>
      <c r="R555" s="175"/>
      <c r="S555" s="175"/>
      <c r="T555" s="176"/>
      <c r="AT555" s="171" t="s">
        <v>230</v>
      </c>
      <c r="AU555" s="171" t="s">
        <v>84</v>
      </c>
      <c r="AV555" s="14" t="s">
        <v>84</v>
      </c>
      <c r="AW555" s="14" t="s">
        <v>30</v>
      </c>
      <c r="AX555" s="14" t="s">
        <v>74</v>
      </c>
      <c r="AY555" s="171" t="s">
        <v>133</v>
      </c>
    </row>
    <row r="556" spans="2:51" s="15" customFormat="1" ht="11.25">
      <c r="B556" s="177"/>
      <c r="D556" s="150" t="s">
        <v>230</v>
      </c>
      <c r="E556" s="178" t="s">
        <v>1</v>
      </c>
      <c r="F556" s="179" t="s">
        <v>233</v>
      </c>
      <c r="H556" s="180">
        <v>439.904</v>
      </c>
      <c r="L556" s="177"/>
      <c r="M556" s="181"/>
      <c r="N556" s="182"/>
      <c r="O556" s="182"/>
      <c r="P556" s="182"/>
      <c r="Q556" s="182"/>
      <c r="R556" s="182"/>
      <c r="S556" s="182"/>
      <c r="T556" s="183"/>
      <c r="AT556" s="178" t="s">
        <v>230</v>
      </c>
      <c r="AU556" s="178" t="s">
        <v>84</v>
      </c>
      <c r="AV556" s="15" t="s">
        <v>138</v>
      </c>
      <c r="AW556" s="15" t="s">
        <v>30</v>
      </c>
      <c r="AX556" s="15" t="s">
        <v>74</v>
      </c>
      <c r="AY556" s="178" t="s">
        <v>133</v>
      </c>
    </row>
    <row r="557" spans="2:51" s="14" customFormat="1" ht="11.25">
      <c r="B557" s="170"/>
      <c r="D557" s="150" t="s">
        <v>230</v>
      </c>
      <c r="E557" s="171" t="s">
        <v>1</v>
      </c>
      <c r="F557" s="172" t="s">
        <v>691</v>
      </c>
      <c r="H557" s="173">
        <v>537.123</v>
      </c>
      <c r="L557" s="170"/>
      <c r="M557" s="174"/>
      <c r="N557" s="175"/>
      <c r="O557" s="175"/>
      <c r="P557" s="175"/>
      <c r="Q557" s="175"/>
      <c r="R557" s="175"/>
      <c r="S557" s="175"/>
      <c r="T557" s="176"/>
      <c r="AT557" s="171" t="s">
        <v>230</v>
      </c>
      <c r="AU557" s="171" t="s">
        <v>84</v>
      </c>
      <c r="AV557" s="14" t="s">
        <v>84</v>
      </c>
      <c r="AW557" s="14" t="s">
        <v>30</v>
      </c>
      <c r="AX557" s="14" t="s">
        <v>74</v>
      </c>
      <c r="AY557" s="171" t="s">
        <v>133</v>
      </c>
    </row>
    <row r="558" spans="2:51" s="15" customFormat="1" ht="11.25">
      <c r="B558" s="177"/>
      <c r="D558" s="150" t="s">
        <v>230</v>
      </c>
      <c r="E558" s="178" t="s">
        <v>1</v>
      </c>
      <c r="F558" s="179" t="s">
        <v>233</v>
      </c>
      <c r="H558" s="180">
        <v>537.123</v>
      </c>
      <c r="L558" s="177"/>
      <c r="M558" s="181"/>
      <c r="N558" s="182"/>
      <c r="O558" s="182"/>
      <c r="P558" s="182"/>
      <c r="Q558" s="182"/>
      <c r="R558" s="182"/>
      <c r="S558" s="182"/>
      <c r="T558" s="183"/>
      <c r="AT558" s="178" t="s">
        <v>230</v>
      </c>
      <c r="AU558" s="178" t="s">
        <v>84</v>
      </c>
      <c r="AV558" s="15" t="s">
        <v>138</v>
      </c>
      <c r="AW558" s="15" t="s">
        <v>30</v>
      </c>
      <c r="AX558" s="15" t="s">
        <v>82</v>
      </c>
      <c r="AY558" s="178" t="s">
        <v>133</v>
      </c>
    </row>
    <row r="559" spans="1:65" s="2" customFormat="1" ht="49.15" customHeight="1">
      <c r="A559" s="30"/>
      <c r="B559" s="136"/>
      <c r="C559" s="184" t="s">
        <v>692</v>
      </c>
      <c r="D559" s="184" t="s">
        <v>244</v>
      </c>
      <c r="E559" s="185" t="s">
        <v>693</v>
      </c>
      <c r="F559" s="186" t="s">
        <v>694</v>
      </c>
      <c r="G559" s="187" t="s">
        <v>262</v>
      </c>
      <c r="H559" s="188">
        <v>164.351</v>
      </c>
      <c r="I559" s="245"/>
      <c r="J559" s="189">
        <f>ROUND(I559*H559,2)</f>
        <v>0</v>
      </c>
      <c r="K559" s="190"/>
      <c r="L559" s="191"/>
      <c r="M559" s="192" t="s">
        <v>1</v>
      </c>
      <c r="N559" s="193" t="s">
        <v>39</v>
      </c>
      <c r="O559" s="146">
        <v>0</v>
      </c>
      <c r="P559" s="146">
        <f>O559*H559</f>
        <v>0</v>
      </c>
      <c r="Q559" s="146">
        <v>0</v>
      </c>
      <c r="R559" s="146">
        <f>Q559*H559</f>
        <v>0</v>
      </c>
      <c r="S559" s="146">
        <v>0</v>
      </c>
      <c r="T559" s="147">
        <f>S559*H559</f>
        <v>0</v>
      </c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R559" s="148" t="s">
        <v>281</v>
      </c>
      <c r="AT559" s="148" t="s">
        <v>244</v>
      </c>
      <c r="AU559" s="148" t="s">
        <v>84</v>
      </c>
      <c r="AY559" s="18" t="s">
        <v>133</v>
      </c>
      <c r="BE559" s="149">
        <f>IF(N559="základní",J559,0)</f>
        <v>0</v>
      </c>
      <c r="BF559" s="149">
        <f>IF(N559="snížená",J559,0)</f>
        <v>0</v>
      </c>
      <c r="BG559" s="149">
        <f>IF(N559="zákl. přenesená",J559,0)</f>
        <v>0</v>
      </c>
      <c r="BH559" s="149">
        <f>IF(N559="sníž. přenesená",J559,0)</f>
        <v>0</v>
      </c>
      <c r="BI559" s="149">
        <f>IF(N559="nulová",J559,0)</f>
        <v>0</v>
      </c>
      <c r="BJ559" s="18" t="s">
        <v>82</v>
      </c>
      <c r="BK559" s="149">
        <f>ROUND(I559*H559,2)</f>
        <v>0</v>
      </c>
      <c r="BL559" s="18" t="s">
        <v>169</v>
      </c>
      <c r="BM559" s="148" t="s">
        <v>695</v>
      </c>
    </row>
    <row r="560" spans="2:51" s="13" customFormat="1" ht="11.25">
      <c r="B560" s="164"/>
      <c r="D560" s="150" t="s">
        <v>230</v>
      </c>
      <c r="E560" s="165" t="s">
        <v>1</v>
      </c>
      <c r="F560" s="166" t="s">
        <v>297</v>
      </c>
      <c r="H560" s="165" t="s">
        <v>1</v>
      </c>
      <c r="L560" s="164"/>
      <c r="M560" s="167"/>
      <c r="N560" s="168"/>
      <c r="O560" s="168"/>
      <c r="P560" s="168"/>
      <c r="Q560" s="168"/>
      <c r="R560" s="168"/>
      <c r="S560" s="168"/>
      <c r="T560" s="169"/>
      <c r="AT560" s="165" t="s">
        <v>230</v>
      </c>
      <c r="AU560" s="165" t="s">
        <v>84</v>
      </c>
      <c r="AV560" s="13" t="s">
        <v>82</v>
      </c>
      <c r="AW560" s="13" t="s">
        <v>30</v>
      </c>
      <c r="AX560" s="13" t="s">
        <v>74</v>
      </c>
      <c r="AY560" s="165" t="s">
        <v>133</v>
      </c>
    </row>
    <row r="561" spans="2:51" s="14" customFormat="1" ht="11.25">
      <c r="B561" s="170"/>
      <c r="D561" s="150" t="s">
        <v>230</v>
      </c>
      <c r="E561" s="171" t="s">
        <v>1</v>
      </c>
      <c r="F561" s="172" t="s">
        <v>298</v>
      </c>
      <c r="H561" s="173">
        <v>39.744</v>
      </c>
      <c r="L561" s="170"/>
      <c r="M561" s="174"/>
      <c r="N561" s="175"/>
      <c r="O561" s="175"/>
      <c r="P561" s="175"/>
      <c r="Q561" s="175"/>
      <c r="R561" s="175"/>
      <c r="S561" s="175"/>
      <c r="T561" s="176"/>
      <c r="AT561" s="171" t="s">
        <v>230</v>
      </c>
      <c r="AU561" s="171" t="s">
        <v>84</v>
      </c>
      <c r="AV561" s="14" t="s">
        <v>84</v>
      </c>
      <c r="AW561" s="14" t="s">
        <v>30</v>
      </c>
      <c r="AX561" s="14" t="s">
        <v>74</v>
      </c>
      <c r="AY561" s="171" t="s">
        <v>133</v>
      </c>
    </row>
    <row r="562" spans="2:51" s="13" customFormat="1" ht="11.25">
      <c r="B562" s="164"/>
      <c r="D562" s="150" t="s">
        <v>230</v>
      </c>
      <c r="E562" s="165" t="s">
        <v>1</v>
      </c>
      <c r="F562" s="166" t="s">
        <v>299</v>
      </c>
      <c r="H562" s="165" t="s">
        <v>1</v>
      </c>
      <c r="L562" s="164"/>
      <c r="M562" s="167"/>
      <c r="N562" s="168"/>
      <c r="O562" s="168"/>
      <c r="P562" s="168"/>
      <c r="Q562" s="168"/>
      <c r="R562" s="168"/>
      <c r="S562" s="168"/>
      <c r="T562" s="169"/>
      <c r="AT562" s="165" t="s">
        <v>230</v>
      </c>
      <c r="AU562" s="165" t="s">
        <v>84</v>
      </c>
      <c r="AV562" s="13" t="s">
        <v>82</v>
      </c>
      <c r="AW562" s="13" t="s">
        <v>30</v>
      </c>
      <c r="AX562" s="13" t="s">
        <v>74</v>
      </c>
      <c r="AY562" s="165" t="s">
        <v>133</v>
      </c>
    </row>
    <row r="563" spans="2:51" s="14" customFormat="1" ht="11.25">
      <c r="B563" s="170"/>
      <c r="D563" s="150" t="s">
        <v>230</v>
      </c>
      <c r="E563" s="171" t="s">
        <v>1</v>
      </c>
      <c r="F563" s="172" t="s">
        <v>300</v>
      </c>
      <c r="H563" s="173">
        <v>94.86</v>
      </c>
      <c r="L563" s="170"/>
      <c r="M563" s="174"/>
      <c r="N563" s="175"/>
      <c r="O563" s="175"/>
      <c r="P563" s="175"/>
      <c r="Q563" s="175"/>
      <c r="R563" s="175"/>
      <c r="S563" s="175"/>
      <c r="T563" s="176"/>
      <c r="AT563" s="171" t="s">
        <v>230</v>
      </c>
      <c r="AU563" s="171" t="s">
        <v>84</v>
      </c>
      <c r="AV563" s="14" t="s">
        <v>84</v>
      </c>
      <c r="AW563" s="14" t="s">
        <v>30</v>
      </c>
      <c r="AX563" s="14" t="s">
        <v>74</v>
      </c>
      <c r="AY563" s="171" t="s">
        <v>133</v>
      </c>
    </row>
    <row r="564" spans="2:51" s="15" customFormat="1" ht="11.25">
      <c r="B564" s="177"/>
      <c r="D564" s="150" t="s">
        <v>230</v>
      </c>
      <c r="E564" s="178" t="s">
        <v>1</v>
      </c>
      <c r="F564" s="179" t="s">
        <v>233</v>
      </c>
      <c r="H564" s="180">
        <v>134.60399999999998</v>
      </c>
      <c r="L564" s="177"/>
      <c r="M564" s="181"/>
      <c r="N564" s="182"/>
      <c r="O564" s="182"/>
      <c r="P564" s="182"/>
      <c r="Q564" s="182"/>
      <c r="R564" s="182"/>
      <c r="S564" s="182"/>
      <c r="T564" s="183"/>
      <c r="AT564" s="178" t="s">
        <v>230</v>
      </c>
      <c r="AU564" s="178" t="s">
        <v>84</v>
      </c>
      <c r="AV564" s="15" t="s">
        <v>138</v>
      </c>
      <c r="AW564" s="15" t="s">
        <v>30</v>
      </c>
      <c r="AX564" s="15" t="s">
        <v>74</v>
      </c>
      <c r="AY564" s="178" t="s">
        <v>133</v>
      </c>
    </row>
    <row r="565" spans="2:51" s="14" customFormat="1" ht="11.25">
      <c r="B565" s="170"/>
      <c r="D565" s="150" t="s">
        <v>230</v>
      </c>
      <c r="E565" s="171" t="s">
        <v>1</v>
      </c>
      <c r="F565" s="172" t="s">
        <v>696</v>
      </c>
      <c r="H565" s="173">
        <v>164.351</v>
      </c>
      <c r="L565" s="170"/>
      <c r="M565" s="174"/>
      <c r="N565" s="175"/>
      <c r="O565" s="175"/>
      <c r="P565" s="175"/>
      <c r="Q565" s="175"/>
      <c r="R565" s="175"/>
      <c r="S565" s="175"/>
      <c r="T565" s="176"/>
      <c r="AT565" s="171" t="s">
        <v>230</v>
      </c>
      <c r="AU565" s="171" t="s">
        <v>84</v>
      </c>
      <c r="AV565" s="14" t="s">
        <v>84</v>
      </c>
      <c r="AW565" s="14" t="s">
        <v>30</v>
      </c>
      <c r="AX565" s="14" t="s">
        <v>74</v>
      </c>
      <c r="AY565" s="171" t="s">
        <v>133</v>
      </c>
    </row>
    <row r="566" spans="2:51" s="15" customFormat="1" ht="11.25">
      <c r="B566" s="177"/>
      <c r="D566" s="150" t="s">
        <v>230</v>
      </c>
      <c r="E566" s="178" t="s">
        <v>1</v>
      </c>
      <c r="F566" s="179" t="s">
        <v>233</v>
      </c>
      <c r="H566" s="180">
        <v>164.351</v>
      </c>
      <c r="L566" s="177"/>
      <c r="M566" s="181"/>
      <c r="N566" s="182"/>
      <c r="O566" s="182"/>
      <c r="P566" s="182"/>
      <c r="Q566" s="182"/>
      <c r="R566" s="182"/>
      <c r="S566" s="182"/>
      <c r="T566" s="183"/>
      <c r="AT566" s="178" t="s">
        <v>230</v>
      </c>
      <c r="AU566" s="178" t="s">
        <v>84</v>
      </c>
      <c r="AV566" s="15" t="s">
        <v>138</v>
      </c>
      <c r="AW566" s="15" t="s">
        <v>30</v>
      </c>
      <c r="AX566" s="15" t="s">
        <v>82</v>
      </c>
      <c r="AY566" s="178" t="s">
        <v>133</v>
      </c>
    </row>
    <row r="567" spans="1:65" s="2" customFormat="1" ht="24.2" customHeight="1">
      <c r="A567" s="30"/>
      <c r="B567" s="136"/>
      <c r="C567" s="137" t="s">
        <v>464</v>
      </c>
      <c r="D567" s="137" t="s">
        <v>134</v>
      </c>
      <c r="E567" s="138" t="s">
        <v>697</v>
      </c>
      <c r="F567" s="139" t="s">
        <v>698</v>
      </c>
      <c r="G567" s="140" t="s">
        <v>262</v>
      </c>
      <c r="H567" s="141">
        <v>152.65</v>
      </c>
      <c r="I567" s="242"/>
      <c r="J567" s="142">
        <f>ROUND(I567*H567,2)</f>
        <v>0</v>
      </c>
      <c r="K567" s="143"/>
      <c r="L567" s="31"/>
      <c r="M567" s="144" t="s">
        <v>1</v>
      </c>
      <c r="N567" s="145" t="s">
        <v>39</v>
      </c>
      <c r="O567" s="146">
        <v>0</v>
      </c>
      <c r="P567" s="146">
        <f>O567*H567</f>
        <v>0</v>
      </c>
      <c r="Q567" s="146">
        <v>0</v>
      </c>
      <c r="R567" s="146">
        <f>Q567*H567</f>
        <v>0</v>
      </c>
      <c r="S567" s="146">
        <v>0</v>
      </c>
      <c r="T567" s="147">
        <f>S567*H567</f>
        <v>0</v>
      </c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R567" s="148" t="s">
        <v>169</v>
      </c>
      <c r="AT567" s="148" t="s">
        <v>134</v>
      </c>
      <c r="AU567" s="148" t="s">
        <v>84</v>
      </c>
      <c r="AY567" s="18" t="s">
        <v>133</v>
      </c>
      <c r="BE567" s="149">
        <f>IF(N567="základní",J567,0)</f>
        <v>0</v>
      </c>
      <c r="BF567" s="149">
        <f>IF(N567="snížená",J567,0)</f>
        <v>0</v>
      </c>
      <c r="BG567" s="149">
        <f>IF(N567="zákl. přenesená",J567,0)</f>
        <v>0</v>
      </c>
      <c r="BH567" s="149">
        <f>IF(N567="sníž. přenesená",J567,0)</f>
        <v>0</v>
      </c>
      <c r="BI567" s="149">
        <f>IF(N567="nulová",J567,0)</f>
        <v>0</v>
      </c>
      <c r="BJ567" s="18" t="s">
        <v>82</v>
      </c>
      <c r="BK567" s="149">
        <f>ROUND(I567*H567,2)</f>
        <v>0</v>
      </c>
      <c r="BL567" s="18" t="s">
        <v>169</v>
      </c>
      <c r="BM567" s="148" t="s">
        <v>699</v>
      </c>
    </row>
    <row r="568" spans="2:51" s="13" customFormat="1" ht="11.25">
      <c r="B568" s="164"/>
      <c r="D568" s="150" t="s">
        <v>230</v>
      </c>
      <c r="E568" s="165" t="s">
        <v>1</v>
      </c>
      <c r="F568" s="166" t="s">
        <v>700</v>
      </c>
      <c r="H568" s="165" t="s">
        <v>1</v>
      </c>
      <c r="L568" s="164"/>
      <c r="M568" s="167"/>
      <c r="N568" s="168"/>
      <c r="O568" s="168"/>
      <c r="P568" s="168"/>
      <c r="Q568" s="168"/>
      <c r="R568" s="168"/>
      <c r="S568" s="168"/>
      <c r="T568" s="169"/>
      <c r="AT568" s="165" t="s">
        <v>230</v>
      </c>
      <c r="AU568" s="165" t="s">
        <v>84</v>
      </c>
      <c r="AV568" s="13" t="s">
        <v>82</v>
      </c>
      <c r="AW568" s="13" t="s">
        <v>30</v>
      </c>
      <c r="AX568" s="13" t="s">
        <v>74</v>
      </c>
      <c r="AY568" s="165" t="s">
        <v>133</v>
      </c>
    </row>
    <row r="569" spans="2:51" s="14" customFormat="1" ht="11.25">
      <c r="B569" s="170"/>
      <c r="D569" s="150" t="s">
        <v>230</v>
      </c>
      <c r="E569" s="171" t="s">
        <v>1</v>
      </c>
      <c r="F569" s="172" t="s">
        <v>701</v>
      </c>
      <c r="H569" s="173">
        <v>152.65</v>
      </c>
      <c r="L569" s="170"/>
      <c r="M569" s="174"/>
      <c r="N569" s="175"/>
      <c r="O569" s="175"/>
      <c r="P569" s="175"/>
      <c r="Q569" s="175"/>
      <c r="R569" s="175"/>
      <c r="S569" s="175"/>
      <c r="T569" s="176"/>
      <c r="AT569" s="171" t="s">
        <v>230</v>
      </c>
      <c r="AU569" s="171" t="s">
        <v>84</v>
      </c>
      <c r="AV569" s="14" t="s">
        <v>84</v>
      </c>
      <c r="AW569" s="14" t="s">
        <v>30</v>
      </c>
      <c r="AX569" s="14" t="s">
        <v>74</v>
      </c>
      <c r="AY569" s="171" t="s">
        <v>133</v>
      </c>
    </row>
    <row r="570" spans="2:51" s="15" customFormat="1" ht="11.25">
      <c r="B570" s="177"/>
      <c r="D570" s="150" t="s">
        <v>230</v>
      </c>
      <c r="E570" s="178" t="s">
        <v>1</v>
      </c>
      <c r="F570" s="179" t="s">
        <v>233</v>
      </c>
      <c r="H570" s="180">
        <v>152.65</v>
      </c>
      <c r="L570" s="177"/>
      <c r="M570" s="181"/>
      <c r="N570" s="182"/>
      <c r="O570" s="182"/>
      <c r="P570" s="182"/>
      <c r="Q570" s="182"/>
      <c r="R570" s="182"/>
      <c r="S570" s="182"/>
      <c r="T570" s="183"/>
      <c r="AT570" s="178" t="s">
        <v>230</v>
      </c>
      <c r="AU570" s="178" t="s">
        <v>84</v>
      </c>
      <c r="AV570" s="15" t="s">
        <v>138</v>
      </c>
      <c r="AW570" s="15" t="s">
        <v>30</v>
      </c>
      <c r="AX570" s="15" t="s">
        <v>82</v>
      </c>
      <c r="AY570" s="178" t="s">
        <v>133</v>
      </c>
    </row>
    <row r="571" spans="1:65" s="2" customFormat="1" ht="37.9" customHeight="1">
      <c r="A571" s="30"/>
      <c r="B571" s="136"/>
      <c r="C571" s="184" t="s">
        <v>702</v>
      </c>
      <c r="D571" s="184" t="s">
        <v>244</v>
      </c>
      <c r="E571" s="185" t="s">
        <v>703</v>
      </c>
      <c r="F571" s="186" t="s">
        <v>704</v>
      </c>
      <c r="G571" s="187" t="s">
        <v>262</v>
      </c>
      <c r="H571" s="188">
        <v>152.65</v>
      </c>
      <c r="I571" s="245"/>
      <c r="J571" s="189">
        <f>ROUND(I571*H571,2)</f>
        <v>0</v>
      </c>
      <c r="K571" s="190"/>
      <c r="L571" s="191"/>
      <c r="M571" s="192" t="s">
        <v>1</v>
      </c>
      <c r="N571" s="193" t="s">
        <v>39</v>
      </c>
      <c r="O571" s="146">
        <v>0</v>
      </c>
      <c r="P571" s="146">
        <f>O571*H571</f>
        <v>0</v>
      </c>
      <c r="Q571" s="146">
        <v>0</v>
      </c>
      <c r="R571" s="146">
        <f>Q571*H571</f>
        <v>0</v>
      </c>
      <c r="S571" s="146">
        <v>0</v>
      </c>
      <c r="T571" s="147">
        <f>S571*H571</f>
        <v>0</v>
      </c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R571" s="148" t="s">
        <v>281</v>
      </c>
      <c r="AT571" s="148" t="s">
        <v>244</v>
      </c>
      <c r="AU571" s="148" t="s">
        <v>84</v>
      </c>
      <c r="AY571" s="18" t="s">
        <v>133</v>
      </c>
      <c r="BE571" s="149">
        <f>IF(N571="základní",J571,0)</f>
        <v>0</v>
      </c>
      <c r="BF571" s="149">
        <f>IF(N571="snížená",J571,0)</f>
        <v>0</v>
      </c>
      <c r="BG571" s="149">
        <f>IF(N571="zákl. přenesená",J571,0)</f>
        <v>0</v>
      </c>
      <c r="BH571" s="149">
        <f>IF(N571="sníž. přenesená",J571,0)</f>
        <v>0</v>
      </c>
      <c r="BI571" s="149">
        <f>IF(N571="nulová",J571,0)</f>
        <v>0</v>
      </c>
      <c r="BJ571" s="18" t="s">
        <v>82</v>
      </c>
      <c r="BK571" s="149">
        <f>ROUND(I571*H571,2)</f>
        <v>0</v>
      </c>
      <c r="BL571" s="18" t="s">
        <v>169</v>
      </c>
      <c r="BM571" s="148" t="s">
        <v>705</v>
      </c>
    </row>
    <row r="572" spans="2:51" s="13" customFormat="1" ht="11.25">
      <c r="B572" s="164"/>
      <c r="D572" s="150" t="s">
        <v>230</v>
      </c>
      <c r="E572" s="165" t="s">
        <v>1</v>
      </c>
      <c r="F572" s="166" t="s">
        <v>700</v>
      </c>
      <c r="H572" s="165" t="s">
        <v>1</v>
      </c>
      <c r="L572" s="164"/>
      <c r="M572" s="167"/>
      <c r="N572" s="168"/>
      <c r="O572" s="168"/>
      <c r="P572" s="168"/>
      <c r="Q572" s="168"/>
      <c r="R572" s="168"/>
      <c r="S572" s="168"/>
      <c r="T572" s="169"/>
      <c r="AT572" s="165" t="s">
        <v>230</v>
      </c>
      <c r="AU572" s="165" t="s">
        <v>84</v>
      </c>
      <c r="AV572" s="13" t="s">
        <v>82</v>
      </c>
      <c r="AW572" s="13" t="s">
        <v>30</v>
      </c>
      <c r="AX572" s="13" t="s">
        <v>74</v>
      </c>
      <c r="AY572" s="165" t="s">
        <v>133</v>
      </c>
    </row>
    <row r="573" spans="2:51" s="14" customFormat="1" ht="11.25">
      <c r="B573" s="170"/>
      <c r="D573" s="150" t="s">
        <v>230</v>
      </c>
      <c r="E573" s="171" t="s">
        <v>1</v>
      </c>
      <c r="F573" s="172" t="s">
        <v>701</v>
      </c>
      <c r="H573" s="173">
        <v>152.65</v>
      </c>
      <c r="L573" s="170"/>
      <c r="M573" s="174"/>
      <c r="N573" s="175"/>
      <c r="O573" s="175"/>
      <c r="P573" s="175"/>
      <c r="Q573" s="175"/>
      <c r="R573" s="175"/>
      <c r="S573" s="175"/>
      <c r="T573" s="176"/>
      <c r="AT573" s="171" t="s">
        <v>230</v>
      </c>
      <c r="AU573" s="171" t="s">
        <v>84</v>
      </c>
      <c r="AV573" s="14" t="s">
        <v>84</v>
      </c>
      <c r="AW573" s="14" t="s">
        <v>30</v>
      </c>
      <c r="AX573" s="14" t="s">
        <v>74</v>
      </c>
      <c r="AY573" s="171" t="s">
        <v>133</v>
      </c>
    </row>
    <row r="574" spans="2:51" s="15" customFormat="1" ht="11.25">
      <c r="B574" s="177"/>
      <c r="D574" s="150" t="s">
        <v>230</v>
      </c>
      <c r="E574" s="178" t="s">
        <v>1</v>
      </c>
      <c r="F574" s="179" t="s">
        <v>233</v>
      </c>
      <c r="H574" s="180">
        <v>152.65</v>
      </c>
      <c r="L574" s="177"/>
      <c r="M574" s="181"/>
      <c r="N574" s="182"/>
      <c r="O574" s="182"/>
      <c r="P574" s="182"/>
      <c r="Q574" s="182"/>
      <c r="R574" s="182"/>
      <c r="S574" s="182"/>
      <c r="T574" s="183"/>
      <c r="AT574" s="178" t="s">
        <v>230</v>
      </c>
      <c r="AU574" s="178" t="s">
        <v>84</v>
      </c>
      <c r="AV574" s="15" t="s">
        <v>138</v>
      </c>
      <c r="AW574" s="15" t="s">
        <v>30</v>
      </c>
      <c r="AX574" s="15" t="s">
        <v>82</v>
      </c>
      <c r="AY574" s="178" t="s">
        <v>133</v>
      </c>
    </row>
    <row r="575" spans="1:65" s="2" customFormat="1" ht="24.2" customHeight="1">
      <c r="A575" s="30"/>
      <c r="B575" s="136"/>
      <c r="C575" s="137" t="s">
        <v>469</v>
      </c>
      <c r="D575" s="137" t="s">
        <v>134</v>
      </c>
      <c r="E575" s="138" t="s">
        <v>706</v>
      </c>
      <c r="F575" s="139" t="s">
        <v>707</v>
      </c>
      <c r="G575" s="140" t="s">
        <v>262</v>
      </c>
      <c r="H575" s="141">
        <v>144.49</v>
      </c>
      <c r="I575" s="242"/>
      <c r="J575" s="142">
        <f>ROUND(I575*H575,2)</f>
        <v>0</v>
      </c>
      <c r="K575" s="143"/>
      <c r="L575" s="31"/>
      <c r="M575" s="144" t="s">
        <v>1</v>
      </c>
      <c r="N575" s="145" t="s">
        <v>39</v>
      </c>
      <c r="O575" s="146">
        <v>0</v>
      </c>
      <c r="P575" s="146">
        <f>O575*H575</f>
        <v>0</v>
      </c>
      <c r="Q575" s="146">
        <v>0</v>
      </c>
      <c r="R575" s="146">
        <f>Q575*H575</f>
        <v>0</v>
      </c>
      <c r="S575" s="146">
        <v>0</v>
      </c>
      <c r="T575" s="147">
        <f>S575*H575</f>
        <v>0</v>
      </c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R575" s="148" t="s">
        <v>169</v>
      </c>
      <c r="AT575" s="148" t="s">
        <v>134</v>
      </c>
      <c r="AU575" s="148" t="s">
        <v>84</v>
      </c>
      <c r="AY575" s="18" t="s">
        <v>133</v>
      </c>
      <c r="BE575" s="149">
        <f>IF(N575="základní",J575,0)</f>
        <v>0</v>
      </c>
      <c r="BF575" s="149">
        <f>IF(N575="snížená",J575,0)</f>
        <v>0</v>
      </c>
      <c r="BG575" s="149">
        <f>IF(N575="zákl. přenesená",J575,0)</f>
        <v>0</v>
      </c>
      <c r="BH575" s="149">
        <f>IF(N575="sníž. přenesená",J575,0)</f>
        <v>0</v>
      </c>
      <c r="BI575" s="149">
        <f>IF(N575="nulová",J575,0)</f>
        <v>0</v>
      </c>
      <c r="BJ575" s="18" t="s">
        <v>82</v>
      </c>
      <c r="BK575" s="149">
        <f>ROUND(I575*H575,2)</f>
        <v>0</v>
      </c>
      <c r="BL575" s="18" t="s">
        <v>169</v>
      </c>
      <c r="BM575" s="148" t="s">
        <v>708</v>
      </c>
    </row>
    <row r="576" spans="2:51" s="13" customFormat="1" ht="11.25">
      <c r="B576" s="164"/>
      <c r="D576" s="150" t="s">
        <v>230</v>
      </c>
      <c r="E576" s="165" t="s">
        <v>1</v>
      </c>
      <c r="F576" s="166" t="s">
        <v>709</v>
      </c>
      <c r="H576" s="165" t="s">
        <v>1</v>
      </c>
      <c r="L576" s="164"/>
      <c r="M576" s="167"/>
      <c r="N576" s="168"/>
      <c r="O576" s="168"/>
      <c r="P576" s="168"/>
      <c r="Q576" s="168"/>
      <c r="R576" s="168"/>
      <c r="S576" s="168"/>
      <c r="T576" s="169"/>
      <c r="AT576" s="165" t="s">
        <v>230</v>
      </c>
      <c r="AU576" s="165" t="s">
        <v>84</v>
      </c>
      <c r="AV576" s="13" t="s">
        <v>82</v>
      </c>
      <c r="AW576" s="13" t="s">
        <v>30</v>
      </c>
      <c r="AX576" s="13" t="s">
        <v>74</v>
      </c>
      <c r="AY576" s="165" t="s">
        <v>133</v>
      </c>
    </row>
    <row r="577" spans="2:51" s="14" customFormat="1" ht="11.25">
      <c r="B577" s="170"/>
      <c r="D577" s="150" t="s">
        <v>230</v>
      </c>
      <c r="E577" s="171" t="s">
        <v>1</v>
      </c>
      <c r="F577" s="172" t="s">
        <v>710</v>
      </c>
      <c r="H577" s="173">
        <v>13.14</v>
      </c>
      <c r="L577" s="170"/>
      <c r="M577" s="174"/>
      <c r="N577" s="175"/>
      <c r="O577" s="175"/>
      <c r="P577" s="175"/>
      <c r="Q577" s="175"/>
      <c r="R577" s="175"/>
      <c r="S577" s="175"/>
      <c r="T577" s="176"/>
      <c r="AT577" s="171" t="s">
        <v>230</v>
      </c>
      <c r="AU577" s="171" t="s">
        <v>84</v>
      </c>
      <c r="AV577" s="14" t="s">
        <v>84</v>
      </c>
      <c r="AW577" s="14" t="s">
        <v>30</v>
      </c>
      <c r="AX577" s="14" t="s">
        <v>74</v>
      </c>
      <c r="AY577" s="171" t="s">
        <v>133</v>
      </c>
    </row>
    <row r="578" spans="2:51" s="13" customFormat="1" ht="11.25">
      <c r="B578" s="164"/>
      <c r="D578" s="150" t="s">
        <v>230</v>
      </c>
      <c r="E578" s="165" t="s">
        <v>1</v>
      </c>
      <c r="F578" s="166" t="s">
        <v>711</v>
      </c>
      <c r="H578" s="165" t="s">
        <v>1</v>
      </c>
      <c r="L578" s="164"/>
      <c r="M578" s="167"/>
      <c r="N578" s="168"/>
      <c r="O578" s="168"/>
      <c r="P578" s="168"/>
      <c r="Q578" s="168"/>
      <c r="R578" s="168"/>
      <c r="S578" s="168"/>
      <c r="T578" s="169"/>
      <c r="AT578" s="165" t="s">
        <v>230</v>
      </c>
      <c r="AU578" s="165" t="s">
        <v>84</v>
      </c>
      <c r="AV578" s="13" t="s">
        <v>82</v>
      </c>
      <c r="AW578" s="13" t="s">
        <v>30</v>
      </c>
      <c r="AX578" s="13" t="s">
        <v>74</v>
      </c>
      <c r="AY578" s="165" t="s">
        <v>133</v>
      </c>
    </row>
    <row r="579" spans="2:51" s="14" customFormat="1" ht="11.25">
      <c r="B579" s="170"/>
      <c r="D579" s="150" t="s">
        <v>230</v>
      </c>
      <c r="E579" s="171" t="s">
        <v>1</v>
      </c>
      <c r="F579" s="172" t="s">
        <v>712</v>
      </c>
      <c r="H579" s="173">
        <v>49.08</v>
      </c>
      <c r="L579" s="170"/>
      <c r="M579" s="174"/>
      <c r="N579" s="175"/>
      <c r="O579" s="175"/>
      <c r="P579" s="175"/>
      <c r="Q579" s="175"/>
      <c r="R579" s="175"/>
      <c r="S579" s="175"/>
      <c r="T579" s="176"/>
      <c r="AT579" s="171" t="s">
        <v>230</v>
      </c>
      <c r="AU579" s="171" t="s">
        <v>84</v>
      </c>
      <c r="AV579" s="14" t="s">
        <v>84</v>
      </c>
      <c r="AW579" s="14" t="s">
        <v>30</v>
      </c>
      <c r="AX579" s="14" t="s">
        <v>74</v>
      </c>
      <c r="AY579" s="171" t="s">
        <v>133</v>
      </c>
    </row>
    <row r="580" spans="2:51" s="13" customFormat="1" ht="11.25">
      <c r="B580" s="164"/>
      <c r="D580" s="150" t="s">
        <v>230</v>
      </c>
      <c r="E580" s="165" t="s">
        <v>1</v>
      </c>
      <c r="F580" s="166" t="s">
        <v>713</v>
      </c>
      <c r="H580" s="165" t="s">
        <v>1</v>
      </c>
      <c r="L580" s="164"/>
      <c r="M580" s="167"/>
      <c r="N580" s="168"/>
      <c r="O580" s="168"/>
      <c r="P580" s="168"/>
      <c r="Q580" s="168"/>
      <c r="R580" s="168"/>
      <c r="S580" s="168"/>
      <c r="T580" s="169"/>
      <c r="AT580" s="165" t="s">
        <v>230</v>
      </c>
      <c r="AU580" s="165" t="s">
        <v>84</v>
      </c>
      <c r="AV580" s="13" t="s">
        <v>82</v>
      </c>
      <c r="AW580" s="13" t="s">
        <v>30</v>
      </c>
      <c r="AX580" s="13" t="s">
        <v>74</v>
      </c>
      <c r="AY580" s="165" t="s">
        <v>133</v>
      </c>
    </row>
    <row r="581" spans="2:51" s="14" customFormat="1" ht="11.25">
      <c r="B581" s="170"/>
      <c r="D581" s="150" t="s">
        <v>230</v>
      </c>
      <c r="E581" s="171" t="s">
        <v>1</v>
      </c>
      <c r="F581" s="172" t="s">
        <v>714</v>
      </c>
      <c r="H581" s="173">
        <v>69.32</v>
      </c>
      <c r="L581" s="170"/>
      <c r="M581" s="174"/>
      <c r="N581" s="175"/>
      <c r="O581" s="175"/>
      <c r="P581" s="175"/>
      <c r="Q581" s="175"/>
      <c r="R581" s="175"/>
      <c r="S581" s="175"/>
      <c r="T581" s="176"/>
      <c r="AT581" s="171" t="s">
        <v>230</v>
      </c>
      <c r="AU581" s="171" t="s">
        <v>84</v>
      </c>
      <c r="AV581" s="14" t="s">
        <v>84</v>
      </c>
      <c r="AW581" s="14" t="s">
        <v>30</v>
      </c>
      <c r="AX581" s="14" t="s">
        <v>74</v>
      </c>
      <c r="AY581" s="171" t="s">
        <v>133</v>
      </c>
    </row>
    <row r="582" spans="2:51" s="13" customFormat="1" ht="11.25">
      <c r="B582" s="164"/>
      <c r="D582" s="150" t="s">
        <v>230</v>
      </c>
      <c r="E582" s="165" t="s">
        <v>1</v>
      </c>
      <c r="F582" s="166" t="s">
        <v>715</v>
      </c>
      <c r="H582" s="165" t="s">
        <v>1</v>
      </c>
      <c r="L582" s="164"/>
      <c r="M582" s="167"/>
      <c r="N582" s="168"/>
      <c r="O582" s="168"/>
      <c r="P582" s="168"/>
      <c r="Q582" s="168"/>
      <c r="R582" s="168"/>
      <c r="S582" s="168"/>
      <c r="T582" s="169"/>
      <c r="AT582" s="165" t="s">
        <v>230</v>
      </c>
      <c r="AU582" s="165" t="s">
        <v>84</v>
      </c>
      <c r="AV582" s="13" t="s">
        <v>82</v>
      </c>
      <c r="AW582" s="13" t="s">
        <v>30</v>
      </c>
      <c r="AX582" s="13" t="s">
        <v>74</v>
      </c>
      <c r="AY582" s="165" t="s">
        <v>133</v>
      </c>
    </row>
    <row r="583" spans="2:51" s="14" customFormat="1" ht="11.25">
      <c r="B583" s="170"/>
      <c r="D583" s="150" t="s">
        <v>230</v>
      </c>
      <c r="E583" s="171" t="s">
        <v>1</v>
      </c>
      <c r="F583" s="172" t="s">
        <v>716</v>
      </c>
      <c r="H583" s="173">
        <v>12.95</v>
      </c>
      <c r="L583" s="170"/>
      <c r="M583" s="174"/>
      <c r="N583" s="175"/>
      <c r="O583" s="175"/>
      <c r="P583" s="175"/>
      <c r="Q583" s="175"/>
      <c r="R583" s="175"/>
      <c r="S583" s="175"/>
      <c r="T583" s="176"/>
      <c r="AT583" s="171" t="s">
        <v>230</v>
      </c>
      <c r="AU583" s="171" t="s">
        <v>84</v>
      </c>
      <c r="AV583" s="14" t="s">
        <v>84</v>
      </c>
      <c r="AW583" s="14" t="s">
        <v>30</v>
      </c>
      <c r="AX583" s="14" t="s">
        <v>74</v>
      </c>
      <c r="AY583" s="171" t="s">
        <v>133</v>
      </c>
    </row>
    <row r="584" spans="2:51" s="15" customFormat="1" ht="11.25">
      <c r="B584" s="177"/>
      <c r="D584" s="150" t="s">
        <v>230</v>
      </c>
      <c r="E584" s="178" t="s">
        <v>1</v>
      </c>
      <c r="F584" s="179" t="s">
        <v>233</v>
      </c>
      <c r="H584" s="180">
        <v>144.48999999999998</v>
      </c>
      <c r="L584" s="177"/>
      <c r="M584" s="181"/>
      <c r="N584" s="182"/>
      <c r="O584" s="182"/>
      <c r="P584" s="182"/>
      <c r="Q584" s="182"/>
      <c r="R584" s="182"/>
      <c r="S584" s="182"/>
      <c r="T584" s="183"/>
      <c r="AT584" s="178" t="s">
        <v>230</v>
      </c>
      <c r="AU584" s="178" t="s">
        <v>84</v>
      </c>
      <c r="AV584" s="15" t="s">
        <v>138</v>
      </c>
      <c r="AW584" s="15" t="s">
        <v>30</v>
      </c>
      <c r="AX584" s="15" t="s">
        <v>82</v>
      </c>
      <c r="AY584" s="178" t="s">
        <v>133</v>
      </c>
    </row>
    <row r="585" spans="1:65" s="2" customFormat="1" ht="21.75" customHeight="1">
      <c r="A585" s="30"/>
      <c r="B585" s="136"/>
      <c r="C585" s="184" t="s">
        <v>717</v>
      </c>
      <c r="D585" s="184" t="s">
        <v>244</v>
      </c>
      <c r="E585" s="185" t="s">
        <v>718</v>
      </c>
      <c r="F585" s="186" t="s">
        <v>719</v>
      </c>
      <c r="G585" s="187" t="s">
        <v>262</v>
      </c>
      <c r="H585" s="188">
        <v>176.422</v>
      </c>
      <c r="I585" s="245"/>
      <c r="J585" s="189">
        <f>ROUND(I585*H585,2)</f>
        <v>0</v>
      </c>
      <c r="K585" s="190"/>
      <c r="L585" s="191"/>
      <c r="M585" s="192" t="s">
        <v>1</v>
      </c>
      <c r="N585" s="193" t="s">
        <v>39</v>
      </c>
      <c r="O585" s="146">
        <v>0</v>
      </c>
      <c r="P585" s="146">
        <f>O585*H585</f>
        <v>0</v>
      </c>
      <c r="Q585" s="146">
        <v>0</v>
      </c>
      <c r="R585" s="146">
        <f>Q585*H585</f>
        <v>0</v>
      </c>
      <c r="S585" s="146">
        <v>0</v>
      </c>
      <c r="T585" s="147">
        <f>S585*H585</f>
        <v>0</v>
      </c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R585" s="148" t="s">
        <v>281</v>
      </c>
      <c r="AT585" s="148" t="s">
        <v>244</v>
      </c>
      <c r="AU585" s="148" t="s">
        <v>84</v>
      </c>
      <c r="AY585" s="18" t="s">
        <v>133</v>
      </c>
      <c r="BE585" s="149">
        <f>IF(N585="základní",J585,0)</f>
        <v>0</v>
      </c>
      <c r="BF585" s="149">
        <f>IF(N585="snížená",J585,0)</f>
        <v>0</v>
      </c>
      <c r="BG585" s="149">
        <f>IF(N585="zákl. přenesená",J585,0)</f>
        <v>0</v>
      </c>
      <c r="BH585" s="149">
        <f>IF(N585="sníž. přenesená",J585,0)</f>
        <v>0</v>
      </c>
      <c r="BI585" s="149">
        <f>IF(N585="nulová",J585,0)</f>
        <v>0</v>
      </c>
      <c r="BJ585" s="18" t="s">
        <v>82</v>
      </c>
      <c r="BK585" s="149">
        <f>ROUND(I585*H585,2)</f>
        <v>0</v>
      </c>
      <c r="BL585" s="18" t="s">
        <v>169</v>
      </c>
      <c r="BM585" s="148" t="s">
        <v>720</v>
      </c>
    </row>
    <row r="586" spans="2:51" s="13" customFormat="1" ht="11.25">
      <c r="B586" s="164"/>
      <c r="D586" s="150" t="s">
        <v>230</v>
      </c>
      <c r="E586" s="165" t="s">
        <v>1</v>
      </c>
      <c r="F586" s="166" t="s">
        <v>709</v>
      </c>
      <c r="H586" s="165" t="s">
        <v>1</v>
      </c>
      <c r="L586" s="164"/>
      <c r="M586" s="167"/>
      <c r="N586" s="168"/>
      <c r="O586" s="168"/>
      <c r="P586" s="168"/>
      <c r="Q586" s="168"/>
      <c r="R586" s="168"/>
      <c r="S586" s="168"/>
      <c r="T586" s="169"/>
      <c r="AT586" s="165" t="s">
        <v>230</v>
      </c>
      <c r="AU586" s="165" t="s">
        <v>84</v>
      </c>
      <c r="AV586" s="13" t="s">
        <v>82</v>
      </c>
      <c r="AW586" s="13" t="s">
        <v>30</v>
      </c>
      <c r="AX586" s="13" t="s">
        <v>74</v>
      </c>
      <c r="AY586" s="165" t="s">
        <v>133</v>
      </c>
    </row>
    <row r="587" spans="2:51" s="14" customFormat="1" ht="11.25">
      <c r="B587" s="170"/>
      <c r="D587" s="150" t="s">
        <v>230</v>
      </c>
      <c r="E587" s="171" t="s">
        <v>1</v>
      </c>
      <c r="F587" s="172" t="s">
        <v>710</v>
      </c>
      <c r="H587" s="173">
        <v>13.14</v>
      </c>
      <c r="L587" s="170"/>
      <c r="M587" s="174"/>
      <c r="N587" s="175"/>
      <c r="O587" s="175"/>
      <c r="P587" s="175"/>
      <c r="Q587" s="175"/>
      <c r="R587" s="175"/>
      <c r="S587" s="175"/>
      <c r="T587" s="176"/>
      <c r="AT587" s="171" t="s">
        <v>230</v>
      </c>
      <c r="AU587" s="171" t="s">
        <v>84</v>
      </c>
      <c r="AV587" s="14" t="s">
        <v>84</v>
      </c>
      <c r="AW587" s="14" t="s">
        <v>30</v>
      </c>
      <c r="AX587" s="14" t="s">
        <v>74</v>
      </c>
      <c r="AY587" s="171" t="s">
        <v>133</v>
      </c>
    </row>
    <row r="588" spans="2:51" s="13" customFormat="1" ht="11.25">
      <c r="B588" s="164"/>
      <c r="D588" s="150" t="s">
        <v>230</v>
      </c>
      <c r="E588" s="165" t="s">
        <v>1</v>
      </c>
      <c r="F588" s="166" t="s">
        <v>711</v>
      </c>
      <c r="H588" s="165" t="s">
        <v>1</v>
      </c>
      <c r="L588" s="164"/>
      <c r="M588" s="167"/>
      <c r="N588" s="168"/>
      <c r="O588" s="168"/>
      <c r="P588" s="168"/>
      <c r="Q588" s="168"/>
      <c r="R588" s="168"/>
      <c r="S588" s="168"/>
      <c r="T588" s="169"/>
      <c r="AT588" s="165" t="s">
        <v>230</v>
      </c>
      <c r="AU588" s="165" t="s">
        <v>84</v>
      </c>
      <c r="AV588" s="13" t="s">
        <v>82</v>
      </c>
      <c r="AW588" s="13" t="s">
        <v>30</v>
      </c>
      <c r="AX588" s="13" t="s">
        <v>74</v>
      </c>
      <c r="AY588" s="165" t="s">
        <v>133</v>
      </c>
    </row>
    <row r="589" spans="2:51" s="14" customFormat="1" ht="11.25">
      <c r="B589" s="170"/>
      <c r="D589" s="150" t="s">
        <v>230</v>
      </c>
      <c r="E589" s="171" t="s">
        <v>1</v>
      </c>
      <c r="F589" s="172" t="s">
        <v>712</v>
      </c>
      <c r="H589" s="173">
        <v>49.08</v>
      </c>
      <c r="L589" s="170"/>
      <c r="M589" s="174"/>
      <c r="N589" s="175"/>
      <c r="O589" s="175"/>
      <c r="P589" s="175"/>
      <c r="Q589" s="175"/>
      <c r="R589" s="175"/>
      <c r="S589" s="175"/>
      <c r="T589" s="176"/>
      <c r="AT589" s="171" t="s">
        <v>230</v>
      </c>
      <c r="AU589" s="171" t="s">
        <v>84</v>
      </c>
      <c r="AV589" s="14" t="s">
        <v>84</v>
      </c>
      <c r="AW589" s="14" t="s">
        <v>30</v>
      </c>
      <c r="AX589" s="14" t="s">
        <v>74</v>
      </c>
      <c r="AY589" s="171" t="s">
        <v>133</v>
      </c>
    </row>
    <row r="590" spans="2:51" s="13" customFormat="1" ht="11.25">
      <c r="B590" s="164"/>
      <c r="D590" s="150" t="s">
        <v>230</v>
      </c>
      <c r="E590" s="165" t="s">
        <v>1</v>
      </c>
      <c r="F590" s="166" t="s">
        <v>713</v>
      </c>
      <c r="H590" s="165" t="s">
        <v>1</v>
      </c>
      <c r="L590" s="164"/>
      <c r="M590" s="167"/>
      <c r="N590" s="168"/>
      <c r="O590" s="168"/>
      <c r="P590" s="168"/>
      <c r="Q590" s="168"/>
      <c r="R590" s="168"/>
      <c r="S590" s="168"/>
      <c r="T590" s="169"/>
      <c r="AT590" s="165" t="s">
        <v>230</v>
      </c>
      <c r="AU590" s="165" t="s">
        <v>84</v>
      </c>
      <c r="AV590" s="13" t="s">
        <v>82</v>
      </c>
      <c r="AW590" s="13" t="s">
        <v>30</v>
      </c>
      <c r="AX590" s="13" t="s">
        <v>74</v>
      </c>
      <c r="AY590" s="165" t="s">
        <v>133</v>
      </c>
    </row>
    <row r="591" spans="2:51" s="14" customFormat="1" ht="11.25">
      <c r="B591" s="170"/>
      <c r="D591" s="150" t="s">
        <v>230</v>
      </c>
      <c r="E591" s="171" t="s">
        <v>1</v>
      </c>
      <c r="F591" s="172" t="s">
        <v>714</v>
      </c>
      <c r="H591" s="173">
        <v>69.32</v>
      </c>
      <c r="L591" s="170"/>
      <c r="M591" s="174"/>
      <c r="N591" s="175"/>
      <c r="O591" s="175"/>
      <c r="P591" s="175"/>
      <c r="Q591" s="175"/>
      <c r="R591" s="175"/>
      <c r="S591" s="175"/>
      <c r="T591" s="176"/>
      <c r="AT591" s="171" t="s">
        <v>230</v>
      </c>
      <c r="AU591" s="171" t="s">
        <v>84</v>
      </c>
      <c r="AV591" s="14" t="s">
        <v>84</v>
      </c>
      <c r="AW591" s="14" t="s">
        <v>30</v>
      </c>
      <c r="AX591" s="14" t="s">
        <v>74</v>
      </c>
      <c r="AY591" s="171" t="s">
        <v>133</v>
      </c>
    </row>
    <row r="592" spans="2:51" s="13" customFormat="1" ht="11.25">
      <c r="B592" s="164"/>
      <c r="D592" s="150" t="s">
        <v>230</v>
      </c>
      <c r="E592" s="165" t="s">
        <v>1</v>
      </c>
      <c r="F592" s="166" t="s">
        <v>715</v>
      </c>
      <c r="H592" s="165" t="s">
        <v>1</v>
      </c>
      <c r="L592" s="164"/>
      <c r="M592" s="167"/>
      <c r="N592" s="168"/>
      <c r="O592" s="168"/>
      <c r="P592" s="168"/>
      <c r="Q592" s="168"/>
      <c r="R592" s="168"/>
      <c r="S592" s="168"/>
      <c r="T592" s="169"/>
      <c r="AT592" s="165" t="s">
        <v>230</v>
      </c>
      <c r="AU592" s="165" t="s">
        <v>84</v>
      </c>
      <c r="AV592" s="13" t="s">
        <v>82</v>
      </c>
      <c r="AW592" s="13" t="s">
        <v>30</v>
      </c>
      <c r="AX592" s="13" t="s">
        <v>74</v>
      </c>
      <c r="AY592" s="165" t="s">
        <v>133</v>
      </c>
    </row>
    <row r="593" spans="2:51" s="14" customFormat="1" ht="11.25">
      <c r="B593" s="170"/>
      <c r="D593" s="150" t="s">
        <v>230</v>
      </c>
      <c r="E593" s="171" t="s">
        <v>1</v>
      </c>
      <c r="F593" s="172" t="s">
        <v>716</v>
      </c>
      <c r="H593" s="173">
        <v>12.95</v>
      </c>
      <c r="L593" s="170"/>
      <c r="M593" s="174"/>
      <c r="N593" s="175"/>
      <c r="O593" s="175"/>
      <c r="P593" s="175"/>
      <c r="Q593" s="175"/>
      <c r="R593" s="175"/>
      <c r="S593" s="175"/>
      <c r="T593" s="176"/>
      <c r="AT593" s="171" t="s">
        <v>230</v>
      </c>
      <c r="AU593" s="171" t="s">
        <v>84</v>
      </c>
      <c r="AV593" s="14" t="s">
        <v>84</v>
      </c>
      <c r="AW593" s="14" t="s">
        <v>30</v>
      </c>
      <c r="AX593" s="14" t="s">
        <v>74</v>
      </c>
      <c r="AY593" s="171" t="s">
        <v>133</v>
      </c>
    </row>
    <row r="594" spans="2:51" s="15" customFormat="1" ht="11.25">
      <c r="B594" s="177"/>
      <c r="D594" s="150" t="s">
        <v>230</v>
      </c>
      <c r="E594" s="178" t="s">
        <v>1</v>
      </c>
      <c r="F594" s="179" t="s">
        <v>233</v>
      </c>
      <c r="H594" s="180">
        <v>144.48999999999998</v>
      </c>
      <c r="L594" s="177"/>
      <c r="M594" s="181"/>
      <c r="N594" s="182"/>
      <c r="O594" s="182"/>
      <c r="P594" s="182"/>
      <c r="Q594" s="182"/>
      <c r="R594" s="182"/>
      <c r="S594" s="182"/>
      <c r="T594" s="183"/>
      <c r="AT594" s="178" t="s">
        <v>230</v>
      </c>
      <c r="AU594" s="178" t="s">
        <v>84</v>
      </c>
      <c r="AV594" s="15" t="s">
        <v>138</v>
      </c>
      <c r="AW594" s="15" t="s">
        <v>30</v>
      </c>
      <c r="AX594" s="15" t="s">
        <v>74</v>
      </c>
      <c r="AY594" s="178" t="s">
        <v>133</v>
      </c>
    </row>
    <row r="595" spans="2:51" s="14" customFormat="1" ht="11.25">
      <c r="B595" s="170"/>
      <c r="D595" s="150" t="s">
        <v>230</v>
      </c>
      <c r="E595" s="171" t="s">
        <v>1</v>
      </c>
      <c r="F595" s="172" t="s">
        <v>721</v>
      </c>
      <c r="H595" s="173">
        <v>176.422</v>
      </c>
      <c r="L595" s="170"/>
      <c r="M595" s="174"/>
      <c r="N595" s="175"/>
      <c r="O595" s="175"/>
      <c r="P595" s="175"/>
      <c r="Q595" s="175"/>
      <c r="R595" s="175"/>
      <c r="S595" s="175"/>
      <c r="T595" s="176"/>
      <c r="AT595" s="171" t="s">
        <v>230</v>
      </c>
      <c r="AU595" s="171" t="s">
        <v>84</v>
      </c>
      <c r="AV595" s="14" t="s">
        <v>84</v>
      </c>
      <c r="AW595" s="14" t="s">
        <v>30</v>
      </c>
      <c r="AX595" s="14" t="s">
        <v>74</v>
      </c>
      <c r="AY595" s="171" t="s">
        <v>133</v>
      </c>
    </row>
    <row r="596" spans="2:51" s="15" customFormat="1" ht="11.25">
      <c r="B596" s="177"/>
      <c r="D596" s="150" t="s">
        <v>230</v>
      </c>
      <c r="E596" s="178" t="s">
        <v>1</v>
      </c>
      <c r="F596" s="179" t="s">
        <v>233</v>
      </c>
      <c r="H596" s="180">
        <v>176.422</v>
      </c>
      <c r="L596" s="177"/>
      <c r="M596" s="181"/>
      <c r="N596" s="182"/>
      <c r="O596" s="182"/>
      <c r="P596" s="182"/>
      <c r="Q596" s="182"/>
      <c r="R596" s="182"/>
      <c r="S596" s="182"/>
      <c r="T596" s="183"/>
      <c r="AT596" s="178" t="s">
        <v>230</v>
      </c>
      <c r="AU596" s="178" t="s">
        <v>84</v>
      </c>
      <c r="AV596" s="15" t="s">
        <v>138</v>
      </c>
      <c r="AW596" s="15" t="s">
        <v>30</v>
      </c>
      <c r="AX596" s="15" t="s">
        <v>82</v>
      </c>
      <c r="AY596" s="178" t="s">
        <v>133</v>
      </c>
    </row>
    <row r="597" spans="1:65" s="2" customFormat="1" ht="24.2" customHeight="1">
      <c r="A597" s="30"/>
      <c r="B597" s="136"/>
      <c r="C597" s="137" t="s">
        <v>474</v>
      </c>
      <c r="D597" s="137" t="s">
        <v>134</v>
      </c>
      <c r="E597" s="138" t="s">
        <v>722</v>
      </c>
      <c r="F597" s="139" t="s">
        <v>723</v>
      </c>
      <c r="G597" s="140" t="s">
        <v>262</v>
      </c>
      <c r="H597" s="141">
        <v>152.65</v>
      </c>
      <c r="I597" s="242"/>
      <c r="J597" s="142">
        <f>ROUND(I597*H597,2)</f>
        <v>0</v>
      </c>
      <c r="K597" s="143"/>
      <c r="L597" s="31"/>
      <c r="M597" s="144" t="s">
        <v>1</v>
      </c>
      <c r="N597" s="145" t="s">
        <v>39</v>
      </c>
      <c r="O597" s="146">
        <v>0</v>
      </c>
      <c r="P597" s="146">
        <f>O597*H597</f>
        <v>0</v>
      </c>
      <c r="Q597" s="146">
        <v>0</v>
      </c>
      <c r="R597" s="146">
        <f>Q597*H597</f>
        <v>0</v>
      </c>
      <c r="S597" s="146">
        <v>0</v>
      </c>
      <c r="T597" s="147">
        <f>S597*H597</f>
        <v>0</v>
      </c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R597" s="148" t="s">
        <v>169</v>
      </c>
      <c r="AT597" s="148" t="s">
        <v>134</v>
      </c>
      <c r="AU597" s="148" t="s">
        <v>84</v>
      </c>
      <c r="AY597" s="18" t="s">
        <v>133</v>
      </c>
      <c r="BE597" s="149">
        <f>IF(N597="základní",J597,0)</f>
        <v>0</v>
      </c>
      <c r="BF597" s="149">
        <f>IF(N597="snížená",J597,0)</f>
        <v>0</v>
      </c>
      <c r="BG597" s="149">
        <f>IF(N597="zákl. přenesená",J597,0)</f>
        <v>0</v>
      </c>
      <c r="BH597" s="149">
        <f>IF(N597="sníž. přenesená",J597,0)</f>
        <v>0</v>
      </c>
      <c r="BI597" s="149">
        <f>IF(N597="nulová",J597,0)</f>
        <v>0</v>
      </c>
      <c r="BJ597" s="18" t="s">
        <v>82</v>
      </c>
      <c r="BK597" s="149">
        <f>ROUND(I597*H597,2)</f>
        <v>0</v>
      </c>
      <c r="BL597" s="18" t="s">
        <v>169</v>
      </c>
      <c r="BM597" s="148" t="s">
        <v>724</v>
      </c>
    </row>
    <row r="598" spans="2:51" s="13" customFormat="1" ht="11.25">
      <c r="B598" s="164"/>
      <c r="D598" s="150" t="s">
        <v>230</v>
      </c>
      <c r="E598" s="165" t="s">
        <v>1</v>
      </c>
      <c r="F598" s="166" t="s">
        <v>685</v>
      </c>
      <c r="H598" s="165" t="s">
        <v>1</v>
      </c>
      <c r="L598" s="164"/>
      <c r="M598" s="167"/>
      <c r="N598" s="168"/>
      <c r="O598" s="168"/>
      <c r="P598" s="168"/>
      <c r="Q598" s="168"/>
      <c r="R598" s="168"/>
      <c r="S598" s="168"/>
      <c r="T598" s="169"/>
      <c r="AT598" s="165" t="s">
        <v>230</v>
      </c>
      <c r="AU598" s="165" t="s">
        <v>84</v>
      </c>
      <c r="AV598" s="13" t="s">
        <v>82</v>
      </c>
      <c r="AW598" s="13" t="s">
        <v>30</v>
      </c>
      <c r="AX598" s="13" t="s">
        <v>74</v>
      </c>
      <c r="AY598" s="165" t="s">
        <v>133</v>
      </c>
    </row>
    <row r="599" spans="2:51" s="13" customFormat="1" ht="11.25">
      <c r="B599" s="164"/>
      <c r="D599" s="150" t="s">
        <v>230</v>
      </c>
      <c r="E599" s="165" t="s">
        <v>1</v>
      </c>
      <c r="F599" s="166" t="s">
        <v>686</v>
      </c>
      <c r="H599" s="165" t="s">
        <v>1</v>
      </c>
      <c r="L599" s="164"/>
      <c r="M599" s="167"/>
      <c r="N599" s="168"/>
      <c r="O599" s="168"/>
      <c r="P599" s="168"/>
      <c r="Q599" s="168"/>
      <c r="R599" s="168"/>
      <c r="S599" s="168"/>
      <c r="T599" s="169"/>
      <c r="AT599" s="165" t="s">
        <v>230</v>
      </c>
      <c r="AU599" s="165" t="s">
        <v>84</v>
      </c>
      <c r="AV599" s="13" t="s">
        <v>82</v>
      </c>
      <c r="AW599" s="13" t="s">
        <v>30</v>
      </c>
      <c r="AX599" s="13" t="s">
        <v>74</v>
      </c>
      <c r="AY599" s="165" t="s">
        <v>133</v>
      </c>
    </row>
    <row r="600" spans="2:51" s="14" customFormat="1" ht="11.25">
      <c r="B600" s="170"/>
      <c r="D600" s="150" t="s">
        <v>230</v>
      </c>
      <c r="E600" s="171" t="s">
        <v>1</v>
      </c>
      <c r="F600" s="172" t="s">
        <v>701</v>
      </c>
      <c r="H600" s="173">
        <v>152.65</v>
      </c>
      <c r="L600" s="170"/>
      <c r="M600" s="174"/>
      <c r="N600" s="175"/>
      <c r="O600" s="175"/>
      <c r="P600" s="175"/>
      <c r="Q600" s="175"/>
      <c r="R600" s="175"/>
      <c r="S600" s="175"/>
      <c r="T600" s="176"/>
      <c r="AT600" s="171" t="s">
        <v>230</v>
      </c>
      <c r="AU600" s="171" t="s">
        <v>84</v>
      </c>
      <c r="AV600" s="14" t="s">
        <v>84</v>
      </c>
      <c r="AW600" s="14" t="s">
        <v>30</v>
      </c>
      <c r="AX600" s="14" t="s">
        <v>74</v>
      </c>
      <c r="AY600" s="171" t="s">
        <v>133</v>
      </c>
    </row>
    <row r="601" spans="2:51" s="15" customFormat="1" ht="11.25">
      <c r="B601" s="177"/>
      <c r="D601" s="150" t="s">
        <v>230</v>
      </c>
      <c r="E601" s="178" t="s">
        <v>1</v>
      </c>
      <c r="F601" s="179" t="s">
        <v>233</v>
      </c>
      <c r="H601" s="180">
        <v>152.65</v>
      </c>
      <c r="L601" s="177"/>
      <c r="M601" s="181"/>
      <c r="N601" s="182"/>
      <c r="O601" s="182"/>
      <c r="P601" s="182"/>
      <c r="Q601" s="182"/>
      <c r="R601" s="182"/>
      <c r="S601" s="182"/>
      <c r="T601" s="183"/>
      <c r="AT601" s="178" t="s">
        <v>230</v>
      </c>
      <c r="AU601" s="178" t="s">
        <v>84</v>
      </c>
      <c r="AV601" s="15" t="s">
        <v>138</v>
      </c>
      <c r="AW601" s="15" t="s">
        <v>30</v>
      </c>
      <c r="AX601" s="15" t="s">
        <v>82</v>
      </c>
      <c r="AY601" s="178" t="s">
        <v>133</v>
      </c>
    </row>
    <row r="602" spans="1:65" s="2" customFormat="1" ht="24.2" customHeight="1">
      <c r="A602" s="30"/>
      <c r="B602" s="136"/>
      <c r="C602" s="184" t="s">
        <v>725</v>
      </c>
      <c r="D602" s="184" t="s">
        <v>244</v>
      </c>
      <c r="E602" s="185" t="s">
        <v>726</v>
      </c>
      <c r="F602" s="186" t="s">
        <v>727</v>
      </c>
      <c r="G602" s="187" t="s">
        <v>262</v>
      </c>
      <c r="H602" s="188">
        <v>160.283</v>
      </c>
      <c r="I602" s="245"/>
      <c r="J602" s="189">
        <f>ROUND(I602*H602,2)</f>
        <v>0</v>
      </c>
      <c r="K602" s="190"/>
      <c r="L602" s="191"/>
      <c r="M602" s="192" t="s">
        <v>1</v>
      </c>
      <c r="N602" s="193" t="s">
        <v>39</v>
      </c>
      <c r="O602" s="146">
        <v>0</v>
      </c>
      <c r="P602" s="146">
        <f>O602*H602</f>
        <v>0</v>
      </c>
      <c r="Q602" s="146">
        <v>0</v>
      </c>
      <c r="R602" s="146">
        <f>Q602*H602</f>
        <v>0</v>
      </c>
      <c r="S602" s="146">
        <v>0</v>
      </c>
      <c r="T602" s="147">
        <f>S602*H602</f>
        <v>0</v>
      </c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R602" s="148" t="s">
        <v>281</v>
      </c>
      <c r="AT602" s="148" t="s">
        <v>244</v>
      </c>
      <c r="AU602" s="148" t="s">
        <v>84</v>
      </c>
      <c r="AY602" s="18" t="s">
        <v>133</v>
      </c>
      <c r="BE602" s="149">
        <f>IF(N602="základní",J602,0)</f>
        <v>0</v>
      </c>
      <c r="BF602" s="149">
        <f>IF(N602="snížená",J602,0)</f>
        <v>0</v>
      </c>
      <c r="BG602" s="149">
        <f>IF(N602="zákl. přenesená",J602,0)</f>
        <v>0</v>
      </c>
      <c r="BH602" s="149">
        <f>IF(N602="sníž. přenesená",J602,0)</f>
        <v>0</v>
      </c>
      <c r="BI602" s="149">
        <f>IF(N602="nulová",J602,0)</f>
        <v>0</v>
      </c>
      <c r="BJ602" s="18" t="s">
        <v>82</v>
      </c>
      <c r="BK602" s="149">
        <f>ROUND(I602*H602,2)</f>
        <v>0</v>
      </c>
      <c r="BL602" s="18" t="s">
        <v>169</v>
      </c>
      <c r="BM602" s="148" t="s">
        <v>728</v>
      </c>
    </row>
    <row r="603" spans="2:51" s="14" customFormat="1" ht="11.25">
      <c r="B603" s="170"/>
      <c r="D603" s="150" t="s">
        <v>230</v>
      </c>
      <c r="E603" s="171" t="s">
        <v>1</v>
      </c>
      <c r="F603" s="172" t="s">
        <v>729</v>
      </c>
      <c r="H603" s="173">
        <v>160.283</v>
      </c>
      <c r="L603" s="170"/>
      <c r="M603" s="174"/>
      <c r="N603" s="175"/>
      <c r="O603" s="175"/>
      <c r="P603" s="175"/>
      <c r="Q603" s="175"/>
      <c r="R603" s="175"/>
      <c r="S603" s="175"/>
      <c r="T603" s="176"/>
      <c r="AT603" s="171" t="s">
        <v>230</v>
      </c>
      <c r="AU603" s="171" t="s">
        <v>84</v>
      </c>
      <c r="AV603" s="14" t="s">
        <v>84</v>
      </c>
      <c r="AW603" s="14" t="s">
        <v>30</v>
      </c>
      <c r="AX603" s="14" t="s">
        <v>74</v>
      </c>
      <c r="AY603" s="171" t="s">
        <v>133</v>
      </c>
    </row>
    <row r="604" spans="2:51" s="15" customFormat="1" ht="11.25">
      <c r="B604" s="177"/>
      <c r="D604" s="150" t="s">
        <v>230</v>
      </c>
      <c r="E604" s="178" t="s">
        <v>1</v>
      </c>
      <c r="F604" s="179" t="s">
        <v>233</v>
      </c>
      <c r="H604" s="180">
        <v>160.283</v>
      </c>
      <c r="L604" s="177"/>
      <c r="M604" s="181"/>
      <c r="N604" s="182"/>
      <c r="O604" s="182"/>
      <c r="P604" s="182"/>
      <c r="Q604" s="182"/>
      <c r="R604" s="182"/>
      <c r="S604" s="182"/>
      <c r="T604" s="183"/>
      <c r="AT604" s="178" t="s">
        <v>230</v>
      </c>
      <c r="AU604" s="178" t="s">
        <v>84</v>
      </c>
      <c r="AV604" s="15" t="s">
        <v>138</v>
      </c>
      <c r="AW604" s="15" t="s">
        <v>30</v>
      </c>
      <c r="AX604" s="15" t="s">
        <v>82</v>
      </c>
      <c r="AY604" s="178" t="s">
        <v>133</v>
      </c>
    </row>
    <row r="605" spans="1:65" s="2" customFormat="1" ht="24.2" customHeight="1">
      <c r="A605" s="30"/>
      <c r="B605" s="136"/>
      <c r="C605" s="137" t="s">
        <v>479</v>
      </c>
      <c r="D605" s="137" t="s">
        <v>134</v>
      </c>
      <c r="E605" s="138" t="s">
        <v>730</v>
      </c>
      <c r="F605" s="139" t="s">
        <v>731</v>
      </c>
      <c r="G605" s="140" t="s">
        <v>732</v>
      </c>
      <c r="H605" s="141">
        <v>3011.86</v>
      </c>
      <c r="I605" s="242"/>
      <c r="J605" s="142">
        <f>ROUND(I605*H605,2)</f>
        <v>0</v>
      </c>
      <c r="K605" s="143"/>
      <c r="L605" s="31"/>
      <c r="M605" s="144" t="s">
        <v>1</v>
      </c>
      <c r="N605" s="145" t="s">
        <v>39</v>
      </c>
      <c r="O605" s="146">
        <v>0</v>
      </c>
      <c r="P605" s="146">
        <f>O605*H605</f>
        <v>0</v>
      </c>
      <c r="Q605" s="146">
        <v>0</v>
      </c>
      <c r="R605" s="146">
        <f>Q605*H605</f>
        <v>0</v>
      </c>
      <c r="S605" s="146">
        <v>0</v>
      </c>
      <c r="T605" s="147">
        <f>S605*H605</f>
        <v>0</v>
      </c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R605" s="148" t="s">
        <v>169</v>
      </c>
      <c r="AT605" s="148" t="s">
        <v>134</v>
      </c>
      <c r="AU605" s="148" t="s">
        <v>84</v>
      </c>
      <c r="AY605" s="18" t="s">
        <v>133</v>
      </c>
      <c r="BE605" s="149">
        <f>IF(N605="základní",J605,0)</f>
        <v>0</v>
      </c>
      <c r="BF605" s="149">
        <f>IF(N605="snížená",J605,0)</f>
        <v>0</v>
      </c>
      <c r="BG605" s="149">
        <f>IF(N605="zákl. přenesená",J605,0)</f>
        <v>0</v>
      </c>
      <c r="BH605" s="149">
        <f>IF(N605="sníž. přenesená",J605,0)</f>
        <v>0</v>
      </c>
      <c r="BI605" s="149">
        <f>IF(N605="nulová",J605,0)</f>
        <v>0</v>
      </c>
      <c r="BJ605" s="18" t="s">
        <v>82</v>
      </c>
      <c r="BK605" s="149">
        <f>ROUND(I605*H605,2)</f>
        <v>0</v>
      </c>
      <c r="BL605" s="18" t="s">
        <v>169</v>
      </c>
      <c r="BM605" s="148" t="s">
        <v>733</v>
      </c>
    </row>
    <row r="606" spans="2:63" s="11" customFormat="1" ht="22.9" customHeight="1">
      <c r="B606" s="126"/>
      <c r="D606" s="127" t="s">
        <v>73</v>
      </c>
      <c r="E606" s="162" t="s">
        <v>734</v>
      </c>
      <c r="F606" s="162" t="s">
        <v>735</v>
      </c>
      <c r="J606" s="163">
        <f>BK606</f>
        <v>0</v>
      </c>
      <c r="L606" s="126"/>
      <c r="M606" s="130"/>
      <c r="N606" s="131"/>
      <c r="O606" s="131"/>
      <c r="P606" s="132">
        <f>SUM(P607:P727)</f>
        <v>0</v>
      </c>
      <c r="Q606" s="131"/>
      <c r="R606" s="132">
        <f>SUM(R607:R727)</f>
        <v>0</v>
      </c>
      <c r="S606" s="131"/>
      <c r="T606" s="133">
        <f>SUM(T607:T727)</f>
        <v>0</v>
      </c>
      <c r="AR606" s="127" t="s">
        <v>84</v>
      </c>
      <c r="AT606" s="134" t="s">
        <v>73</v>
      </c>
      <c r="AU606" s="134" t="s">
        <v>82</v>
      </c>
      <c r="AY606" s="127" t="s">
        <v>133</v>
      </c>
      <c r="BK606" s="135">
        <f>SUM(BK607:BK727)</f>
        <v>0</v>
      </c>
    </row>
    <row r="607" spans="1:65" s="2" customFormat="1" ht="37.9" customHeight="1">
      <c r="A607" s="30"/>
      <c r="B607" s="136"/>
      <c r="C607" s="137" t="s">
        <v>736</v>
      </c>
      <c r="D607" s="137" t="s">
        <v>134</v>
      </c>
      <c r="E607" s="138" t="s">
        <v>737</v>
      </c>
      <c r="F607" s="139" t="s">
        <v>738</v>
      </c>
      <c r="G607" s="140" t="s">
        <v>262</v>
      </c>
      <c r="H607" s="141">
        <v>134.25</v>
      </c>
      <c r="I607" s="242"/>
      <c r="J607" s="142">
        <f>ROUND(I607*H607,2)</f>
        <v>0</v>
      </c>
      <c r="K607" s="143"/>
      <c r="L607" s="31"/>
      <c r="M607" s="144" t="s">
        <v>1</v>
      </c>
      <c r="N607" s="145" t="s">
        <v>39</v>
      </c>
      <c r="O607" s="146">
        <v>0</v>
      </c>
      <c r="P607" s="146">
        <f>O607*H607</f>
        <v>0</v>
      </c>
      <c r="Q607" s="146">
        <v>0</v>
      </c>
      <c r="R607" s="146">
        <f>Q607*H607</f>
        <v>0</v>
      </c>
      <c r="S607" s="146">
        <v>0</v>
      </c>
      <c r="T607" s="147">
        <f>S607*H607</f>
        <v>0</v>
      </c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R607" s="148" t="s">
        <v>169</v>
      </c>
      <c r="AT607" s="148" t="s">
        <v>134</v>
      </c>
      <c r="AU607" s="148" t="s">
        <v>84</v>
      </c>
      <c r="AY607" s="18" t="s">
        <v>133</v>
      </c>
      <c r="BE607" s="149">
        <f>IF(N607="základní",J607,0)</f>
        <v>0</v>
      </c>
      <c r="BF607" s="149">
        <f>IF(N607="snížená",J607,0)</f>
        <v>0</v>
      </c>
      <c r="BG607" s="149">
        <f>IF(N607="zákl. přenesená",J607,0)</f>
        <v>0</v>
      </c>
      <c r="BH607" s="149">
        <f>IF(N607="sníž. přenesená",J607,0)</f>
        <v>0</v>
      </c>
      <c r="BI607" s="149">
        <f>IF(N607="nulová",J607,0)</f>
        <v>0</v>
      </c>
      <c r="BJ607" s="18" t="s">
        <v>82</v>
      </c>
      <c r="BK607" s="149">
        <f>ROUND(I607*H607,2)</f>
        <v>0</v>
      </c>
      <c r="BL607" s="18" t="s">
        <v>169</v>
      </c>
      <c r="BM607" s="148" t="s">
        <v>739</v>
      </c>
    </row>
    <row r="608" spans="2:51" s="13" customFormat="1" ht="11.25">
      <c r="B608" s="164"/>
      <c r="D608" s="150" t="s">
        <v>230</v>
      </c>
      <c r="E608" s="165" t="s">
        <v>1</v>
      </c>
      <c r="F608" s="166" t="s">
        <v>740</v>
      </c>
      <c r="H608" s="165" t="s">
        <v>1</v>
      </c>
      <c r="L608" s="164"/>
      <c r="M608" s="167"/>
      <c r="N608" s="168"/>
      <c r="O608" s="168"/>
      <c r="P608" s="168"/>
      <c r="Q608" s="168"/>
      <c r="R608" s="168"/>
      <c r="S608" s="168"/>
      <c r="T608" s="169"/>
      <c r="AT608" s="165" t="s">
        <v>230</v>
      </c>
      <c r="AU608" s="165" t="s">
        <v>84</v>
      </c>
      <c r="AV608" s="13" t="s">
        <v>82</v>
      </c>
      <c r="AW608" s="13" t="s">
        <v>30</v>
      </c>
      <c r="AX608" s="13" t="s">
        <v>74</v>
      </c>
      <c r="AY608" s="165" t="s">
        <v>133</v>
      </c>
    </row>
    <row r="609" spans="2:51" s="14" customFormat="1" ht="11.25">
      <c r="B609" s="170"/>
      <c r="D609" s="150" t="s">
        <v>230</v>
      </c>
      <c r="E609" s="171" t="s">
        <v>1</v>
      </c>
      <c r="F609" s="172" t="s">
        <v>741</v>
      </c>
      <c r="H609" s="173">
        <v>45.6</v>
      </c>
      <c r="L609" s="170"/>
      <c r="M609" s="174"/>
      <c r="N609" s="175"/>
      <c r="O609" s="175"/>
      <c r="P609" s="175"/>
      <c r="Q609" s="175"/>
      <c r="R609" s="175"/>
      <c r="S609" s="175"/>
      <c r="T609" s="176"/>
      <c r="AT609" s="171" t="s">
        <v>230</v>
      </c>
      <c r="AU609" s="171" t="s">
        <v>84</v>
      </c>
      <c r="AV609" s="14" t="s">
        <v>84</v>
      </c>
      <c r="AW609" s="14" t="s">
        <v>30</v>
      </c>
      <c r="AX609" s="14" t="s">
        <v>74</v>
      </c>
      <c r="AY609" s="171" t="s">
        <v>133</v>
      </c>
    </row>
    <row r="610" spans="2:51" s="13" customFormat="1" ht="11.25">
      <c r="B610" s="164"/>
      <c r="D610" s="150" t="s">
        <v>230</v>
      </c>
      <c r="E610" s="165" t="s">
        <v>1</v>
      </c>
      <c r="F610" s="166" t="s">
        <v>742</v>
      </c>
      <c r="H610" s="165" t="s">
        <v>1</v>
      </c>
      <c r="L610" s="164"/>
      <c r="M610" s="167"/>
      <c r="N610" s="168"/>
      <c r="O610" s="168"/>
      <c r="P610" s="168"/>
      <c r="Q610" s="168"/>
      <c r="R610" s="168"/>
      <c r="S610" s="168"/>
      <c r="T610" s="169"/>
      <c r="AT610" s="165" t="s">
        <v>230</v>
      </c>
      <c r="AU610" s="165" t="s">
        <v>84</v>
      </c>
      <c r="AV610" s="13" t="s">
        <v>82</v>
      </c>
      <c r="AW610" s="13" t="s">
        <v>30</v>
      </c>
      <c r="AX610" s="13" t="s">
        <v>74</v>
      </c>
      <c r="AY610" s="165" t="s">
        <v>133</v>
      </c>
    </row>
    <row r="611" spans="2:51" s="14" customFormat="1" ht="11.25">
      <c r="B611" s="170"/>
      <c r="D611" s="150" t="s">
        <v>230</v>
      </c>
      <c r="E611" s="171" t="s">
        <v>1</v>
      </c>
      <c r="F611" s="172" t="s">
        <v>743</v>
      </c>
      <c r="H611" s="173">
        <v>41.4</v>
      </c>
      <c r="L611" s="170"/>
      <c r="M611" s="174"/>
      <c r="N611" s="175"/>
      <c r="O611" s="175"/>
      <c r="P611" s="175"/>
      <c r="Q611" s="175"/>
      <c r="R611" s="175"/>
      <c r="S611" s="175"/>
      <c r="T611" s="176"/>
      <c r="AT611" s="171" t="s">
        <v>230</v>
      </c>
      <c r="AU611" s="171" t="s">
        <v>84</v>
      </c>
      <c r="AV611" s="14" t="s">
        <v>84</v>
      </c>
      <c r="AW611" s="14" t="s">
        <v>30</v>
      </c>
      <c r="AX611" s="14" t="s">
        <v>74</v>
      </c>
      <c r="AY611" s="171" t="s">
        <v>133</v>
      </c>
    </row>
    <row r="612" spans="2:51" s="13" customFormat="1" ht="11.25">
      <c r="B612" s="164"/>
      <c r="D612" s="150" t="s">
        <v>230</v>
      </c>
      <c r="E612" s="165" t="s">
        <v>1</v>
      </c>
      <c r="F612" s="166" t="s">
        <v>744</v>
      </c>
      <c r="H612" s="165" t="s">
        <v>1</v>
      </c>
      <c r="L612" s="164"/>
      <c r="M612" s="167"/>
      <c r="N612" s="168"/>
      <c r="O612" s="168"/>
      <c r="P612" s="168"/>
      <c r="Q612" s="168"/>
      <c r="R612" s="168"/>
      <c r="S612" s="168"/>
      <c r="T612" s="169"/>
      <c r="AT612" s="165" t="s">
        <v>230</v>
      </c>
      <c r="AU612" s="165" t="s">
        <v>84</v>
      </c>
      <c r="AV612" s="13" t="s">
        <v>82</v>
      </c>
      <c r="AW612" s="13" t="s">
        <v>30</v>
      </c>
      <c r="AX612" s="13" t="s">
        <v>74</v>
      </c>
      <c r="AY612" s="165" t="s">
        <v>133</v>
      </c>
    </row>
    <row r="613" spans="2:51" s="14" customFormat="1" ht="11.25">
      <c r="B613" s="170"/>
      <c r="D613" s="150" t="s">
        <v>230</v>
      </c>
      <c r="E613" s="171" t="s">
        <v>1</v>
      </c>
      <c r="F613" s="172" t="s">
        <v>745</v>
      </c>
      <c r="H613" s="173">
        <v>47.25</v>
      </c>
      <c r="L613" s="170"/>
      <c r="M613" s="174"/>
      <c r="N613" s="175"/>
      <c r="O613" s="175"/>
      <c r="P613" s="175"/>
      <c r="Q613" s="175"/>
      <c r="R613" s="175"/>
      <c r="S613" s="175"/>
      <c r="T613" s="176"/>
      <c r="AT613" s="171" t="s">
        <v>230</v>
      </c>
      <c r="AU613" s="171" t="s">
        <v>84</v>
      </c>
      <c r="AV613" s="14" t="s">
        <v>84</v>
      </c>
      <c r="AW613" s="14" t="s">
        <v>30</v>
      </c>
      <c r="AX613" s="14" t="s">
        <v>74</v>
      </c>
      <c r="AY613" s="171" t="s">
        <v>133</v>
      </c>
    </row>
    <row r="614" spans="2:51" s="15" customFormat="1" ht="11.25">
      <c r="B614" s="177"/>
      <c r="D614" s="150" t="s">
        <v>230</v>
      </c>
      <c r="E614" s="178" t="s">
        <v>1</v>
      </c>
      <c r="F614" s="179" t="s">
        <v>233</v>
      </c>
      <c r="H614" s="180">
        <v>134.25</v>
      </c>
      <c r="L614" s="177"/>
      <c r="M614" s="181"/>
      <c r="N614" s="182"/>
      <c r="O614" s="182"/>
      <c r="P614" s="182"/>
      <c r="Q614" s="182"/>
      <c r="R614" s="182"/>
      <c r="S614" s="182"/>
      <c r="T614" s="183"/>
      <c r="AT614" s="178" t="s">
        <v>230</v>
      </c>
      <c r="AU614" s="178" t="s">
        <v>84</v>
      </c>
      <c r="AV614" s="15" t="s">
        <v>138</v>
      </c>
      <c r="AW614" s="15" t="s">
        <v>30</v>
      </c>
      <c r="AX614" s="15" t="s">
        <v>82</v>
      </c>
      <c r="AY614" s="178" t="s">
        <v>133</v>
      </c>
    </row>
    <row r="615" spans="1:65" s="2" customFormat="1" ht="24.2" customHeight="1">
      <c r="A615" s="30"/>
      <c r="B615" s="136"/>
      <c r="C615" s="137" t="s">
        <v>483</v>
      </c>
      <c r="D615" s="137" t="s">
        <v>134</v>
      </c>
      <c r="E615" s="138" t="s">
        <v>746</v>
      </c>
      <c r="F615" s="139" t="s">
        <v>747</v>
      </c>
      <c r="G615" s="140" t="s">
        <v>262</v>
      </c>
      <c r="H615" s="141">
        <v>151.25</v>
      </c>
      <c r="I615" s="242"/>
      <c r="J615" s="142">
        <f>ROUND(I615*H615,2)</f>
        <v>0</v>
      </c>
      <c r="K615" s="143"/>
      <c r="L615" s="31"/>
      <c r="M615" s="144" t="s">
        <v>1</v>
      </c>
      <c r="N615" s="145" t="s">
        <v>39</v>
      </c>
      <c r="O615" s="146">
        <v>0</v>
      </c>
      <c r="P615" s="146">
        <f>O615*H615</f>
        <v>0</v>
      </c>
      <c r="Q615" s="146">
        <v>0</v>
      </c>
      <c r="R615" s="146">
        <f>Q615*H615</f>
        <v>0</v>
      </c>
      <c r="S615" s="146">
        <v>0</v>
      </c>
      <c r="T615" s="147">
        <f>S615*H615</f>
        <v>0</v>
      </c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R615" s="148" t="s">
        <v>169</v>
      </c>
      <c r="AT615" s="148" t="s">
        <v>134</v>
      </c>
      <c r="AU615" s="148" t="s">
        <v>84</v>
      </c>
      <c r="AY615" s="18" t="s">
        <v>133</v>
      </c>
      <c r="BE615" s="149">
        <f>IF(N615="základní",J615,0)</f>
        <v>0</v>
      </c>
      <c r="BF615" s="149">
        <f>IF(N615="snížená",J615,0)</f>
        <v>0</v>
      </c>
      <c r="BG615" s="149">
        <f>IF(N615="zákl. přenesená",J615,0)</f>
        <v>0</v>
      </c>
      <c r="BH615" s="149">
        <f>IF(N615="sníž. přenesená",J615,0)</f>
        <v>0</v>
      </c>
      <c r="BI615" s="149">
        <f>IF(N615="nulová",J615,0)</f>
        <v>0</v>
      </c>
      <c r="BJ615" s="18" t="s">
        <v>82</v>
      </c>
      <c r="BK615" s="149">
        <f>ROUND(I615*H615,2)</f>
        <v>0</v>
      </c>
      <c r="BL615" s="18" t="s">
        <v>169</v>
      </c>
      <c r="BM615" s="148" t="s">
        <v>748</v>
      </c>
    </row>
    <row r="616" spans="2:51" s="13" customFormat="1" ht="11.25">
      <c r="B616" s="164"/>
      <c r="D616" s="150" t="s">
        <v>230</v>
      </c>
      <c r="E616" s="165" t="s">
        <v>1</v>
      </c>
      <c r="F616" s="166" t="s">
        <v>749</v>
      </c>
      <c r="H616" s="165" t="s">
        <v>1</v>
      </c>
      <c r="L616" s="164"/>
      <c r="M616" s="167"/>
      <c r="N616" s="168"/>
      <c r="O616" s="168"/>
      <c r="P616" s="168"/>
      <c r="Q616" s="168"/>
      <c r="R616" s="168"/>
      <c r="S616" s="168"/>
      <c r="T616" s="169"/>
      <c r="AT616" s="165" t="s">
        <v>230</v>
      </c>
      <c r="AU616" s="165" t="s">
        <v>84</v>
      </c>
      <c r="AV616" s="13" t="s">
        <v>82</v>
      </c>
      <c r="AW616" s="13" t="s">
        <v>30</v>
      </c>
      <c r="AX616" s="13" t="s">
        <v>74</v>
      </c>
      <c r="AY616" s="165" t="s">
        <v>133</v>
      </c>
    </row>
    <row r="617" spans="2:51" s="14" customFormat="1" ht="11.25">
      <c r="B617" s="170"/>
      <c r="D617" s="150" t="s">
        <v>230</v>
      </c>
      <c r="E617" s="171" t="s">
        <v>1</v>
      </c>
      <c r="F617" s="172" t="s">
        <v>741</v>
      </c>
      <c r="H617" s="173">
        <v>45.6</v>
      </c>
      <c r="L617" s="170"/>
      <c r="M617" s="174"/>
      <c r="N617" s="175"/>
      <c r="O617" s="175"/>
      <c r="P617" s="175"/>
      <c r="Q617" s="175"/>
      <c r="R617" s="175"/>
      <c r="S617" s="175"/>
      <c r="T617" s="176"/>
      <c r="AT617" s="171" t="s">
        <v>230</v>
      </c>
      <c r="AU617" s="171" t="s">
        <v>84</v>
      </c>
      <c r="AV617" s="14" t="s">
        <v>84</v>
      </c>
      <c r="AW617" s="14" t="s">
        <v>30</v>
      </c>
      <c r="AX617" s="14" t="s">
        <v>74</v>
      </c>
      <c r="AY617" s="171" t="s">
        <v>133</v>
      </c>
    </row>
    <row r="618" spans="2:51" s="13" customFormat="1" ht="11.25">
      <c r="B618" s="164"/>
      <c r="D618" s="150" t="s">
        <v>230</v>
      </c>
      <c r="E618" s="165" t="s">
        <v>1</v>
      </c>
      <c r="F618" s="166" t="s">
        <v>742</v>
      </c>
      <c r="H618" s="165" t="s">
        <v>1</v>
      </c>
      <c r="L618" s="164"/>
      <c r="M618" s="167"/>
      <c r="N618" s="168"/>
      <c r="O618" s="168"/>
      <c r="P618" s="168"/>
      <c r="Q618" s="168"/>
      <c r="R618" s="168"/>
      <c r="S618" s="168"/>
      <c r="T618" s="169"/>
      <c r="AT618" s="165" t="s">
        <v>230</v>
      </c>
      <c r="AU618" s="165" t="s">
        <v>84</v>
      </c>
      <c r="AV618" s="13" t="s">
        <v>82</v>
      </c>
      <c r="AW618" s="13" t="s">
        <v>30</v>
      </c>
      <c r="AX618" s="13" t="s">
        <v>74</v>
      </c>
      <c r="AY618" s="165" t="s">
        <v>133</v>
      </c>
    </row>
    <row r="619" spans="2:51" s="14" customFormat="1" ht="11.25">
      <c r="B619" s="170"/>
      <c r="D619" s="150" t="s">
        <v>230</v>
      </c>
      <c r="E619" s="171" t="s">
        <v>1</v>
      </c>
      <c r="F619" s="172" t="s">
        <v>743</v>
      </c>
      <c r="H619" s="173">
        <v>41.4</v>
      </c>
      <c r="L619" s="170"/>
      <c r="M619" s="174"/>
      <c r="N619" s="175"/>
      <c r="O619" s="175"/>
      <c r="P619" s="175"/>
      <c r="Q619" s="175"/>
      <c r="R619" s="175"/>
      <c r="S619" s="175"/>
      <c r="T619" s="176"/>
      <c r="AT619" s="171" t="s">
        <v>230</v>
      </c>
      <c r="AU619" s="171" t="s">
        <v>84</v>
      </c>
      <c r="AV619" s="14" t="s">
        <v>84</v>
      </c>
      <c r="AW619" s="14" t="s">
        <v>30</v>
      </c>
      <c r="AX619" s="14" t="s">
        <v>74</v>
      </c>
      <c r="AY619" s="171" t="s">
        <v>133</v>
      </c>
    </row>
    <row r="620" spans="2:51" s="13" customFormat="1" ht="11.25">
      <c r="B620" s="164"/>
      <c r="D620" s="150" t="s">
        <v>230</v>
      </c>
      <c r="E620" s="165" t="s">
        <v>1</v>
      </c>
      <c r="F620" s="166" t="s">
        <v>744</v>
      </c>
      <c r="H620" s="165" t="s">
        <v>1</v>
      </c>
      <c r="L620" s="164"/>
      <c r="M620" s="167"/>
      <c r="N620" s="168"/>
      <c r="O620" s="168"/>
      <c r="P620" s="168"/>
      <c r="Q620" s="168"/>
      <c r="R620" s="168"/>
      <c r="S620" s="168"/>
      <c r="T620" s="169"/>
      <c r="AT620" s="165" t="s">
        <v>230</v>
      </c>
      <c r="AU620" s="165" t="s">
        <v>84</v>
      </c>
      <c r="AV620" s="13" t="s">
        <v>82</v>
      </c>
      <c r="AW620" s="13" t="s">
        <v>30</v>
      </c>
      <c r="AX620" s="13" t="s">
        <v>74</v>
      </c>
      <c r="AY620" s="165" t="s">
        <v>133</v>
      </c>
    </row>
    <row r="621" spans="2:51" s="14" customFormat="1" ht="11.25">
      <c r="B621" s="170"/>
      <c r="D621" s="150" t="s">
        <v>230</v>
      </c>
      <c r="E621" s="171" t="s">
        <v>1</v>
      </c>
      <c r="F621" s="172" t="s">
        <v>745</v>
      </c>
      <c r="H621" s="173">
        <v>47.25</v>
      </c>
      <c r="L621" s="170"/>
      <c r="M621" s="174"/>
      <c r="N621" s="175"/>
      <c r="O621" s="175"/>
      <c r="P621" s="175"/>
      <c r="Q621" s="175"/>
      <c r="R621" s="175"/>
      <c r="S621" s="175"/>
      <c r="T621" s="176"/>
      <c r="AT621" s="171" t="s">
        <v>230</v>
      </c>
      <c r="AU621" s="171" t="s">
        <v>84</v>
      </c>
      <c r="AV621" s="14" t="s">
        <v>84</v>
      </c>
      <c r="AW621" s="14" t="s">
        <v>30</v>
      </c>
      <c r="AX621" s="14" t="s">
        <v>74</v>
      </c>
      <c r="AY621" s="171" t="s">
        <v>133</v>
      </c>
    </row>
    <row r="622" spans="2:51" s="13" customFormat="1" ht="11.25">
      <c r="B622" s="164"/>
      <c r="D622" s="150" t="s">
        <v>230</v>
      </c>
      <c r="E622" s="165" t="s">
        <v>1</v>
      </c>
      <c r="F622" s="166" t="s">
        <v>750</v>
      </c>
      <c r="H622" s="165" t="s">
        <v>1</v>
      </c>
      <c r="L622" s="164"/>
      <c r="M622" s="167"/>
      <c r="N622" s="168"/>
      <c r="O622" s="168"/>
      <c r="P622" s="168"/>
      <c r="Q622" s="168"/>
      <c r="R622" s="168"/>
      <c r="S622" s="168"/>
      <c r="T622" s="169"/>
      <c r="AT622" s="165" t="s">
        <v>230</v>
      </c>
      <c r="AU622" s="165" t="s">
        <v>84</v>
      </c>
      <c r="AV622" s="13" t="s">
        <v>82</v>
      </c>
      <c r="AW622" s="13" t="s">
        <v>30</v>
      </c>
      <c r="AX622" s="13" t="s">
        <v>74</v>
      </c>
      <c r="AY622" s="165" t="s">
        <v>133</v>
      </c>
    </row>
    <row r="623" spans="2:51" s="14" customFormat="1" ht="11.25">
      <c r="B623" s="170"/>
      <c r="D623" s="150" t="s">
        <v>230</v>
      </c>
      <c r="E623" s="171" t="s">
        <v>1</v>
      </c>
      <c r="F623" s="172" t="s">
        <v>283</v>
      </c>
      <c r="H623" s="173">
        <v>17</v>
      </c>
      <c r="L623" s="170"/>
      <c r="M623" s="174"/>
      <c r="N623" s="175"/>
      <c r="O623" s="175"/>
      <c r="P623" s="175"/>
      <c r="Q623" s="175"/>
      <c r="R623" s="175"/>
      <c r="S623" s="175"/>
      <c r="T623" s="176"/>
      <c r="AT623" s="171" t="s">
        <v>230</v>
      </c>
      <c r="AU623" s="171" t="s">
        <v>84</v>
      </c>
      <c r="AV623" s="14" t="s">
        <v>84</v>
      </c>
      <c r="AW623" s="14" t="s">
        <v>30</v>
      </c>
      <c r="AX623" s="14" t="s">
        <v>74</v>
      </c>
      <c r="AY623" s="171" t="s">
        <v>133</v>
      </c>
    </row>
    <row r="624" spans="2:51" s="15" customFormat="1" ht="11.25">
      <c r="B624" s="177"/>
      <c r="D624" s="150" t="s">
        <v>230</v>
      </c>
      <c r="E624" s="178" t="s">
        <v>1</v>
      </c>
      <c r="F624" s="179" t="s">
        <v>233</v>
      </c>
      <c r="H624" s="180">
        <v>151.25</v>
      </c>
      <c r="L624" s="177"/>
      <c r="M624" s="181"/>
      <c r="N624" s="182"/>
      <c r="O624" s="182"/>
      <c r="P624" s="182"/>
      <c r="Q624" s="182"/>
      <c r="R624" s="182"/>
      <c r="S624" s="182"/>
      <c r="T624" s="183"/>
      <c r="AT624" s="178" t="s">
        <v>230</v>
      </c>
      <c r="AU624" s="178" t="s">
        <v>84</v>
      </c>
      <c r="AV624" s="15" t="s">
        <v>138</v>
      </c>
      <c r="AW624" s="15" t="s">
        <v>30</v>
      </c>
      <c r="AX624" s="15" t="s">
        <v>82</v>
      </c>
      <c r="AY624" s="178" t="s">
        <v>133</v>
      </c>
    </row>
    <row r="625" spans="1:65" s="2" customFormat="1" ht="49.15" customHeight="1">
      <c r="A625" s="30"/>
      <c r="B625" s="136"/>
      <c r="C625" s="184" t="s">
        <v>751</v>
      </c>
      <c r="D625" s="184" t="s">
        <v>244</v>
      </c>
      <c r="E625" s="185" t="s">
        <v>752</v>
      </c>
      <c r="F625" s="186" t="s">
        <v>753</v>
      </c>
      <c r="G625" s="187" t="s">
        <v>262</v>
      </c>
      <c r="H625" s="188">
        <v>173.938</v>
      </c>
      <c r="I625" s="245"/>
      <c r="J625" s="189">
        <f>ROUND(I625*H625,2)</f>
        <v>0</v>
      </c>
      <c r="K625" s="190"/>
      <c r="L625" s="191"/>
      <c r="M625" s="192" t="s">
        <v>1</v>
      </c>
      <c r="N625" s="193" t="s">
        <v>39</v>
      </c>
      <c r="O625" s="146">
        <v>0</v>
      </c>
      <c r="P625" s="146">
        <f>O625*H625</f>
        <v>0</v>
      </c>
      <c r="Q625" s="146">
        <v>0</v>
      </c>
      <c r="R625" s="146">
        <f>Q625*H625</f>
        <v>0</v>
      </c>
      <c r="S625" s="146">
        <v>0</v>
      </c>
      <c r="T625" s="147">
        <f>S625*H625</f>
        <v>0</v>
      </c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R625" s="148" t="s">
        <v>281</v>
      </c>
      <c r="AT625" s="148" t="s">
        <v>244</v>
      </c>
      <c r="AU625" s="148" t="s">
        <v>84</v>
      </c>
      <c r="AY625" s="18" t="s">
        <v>133</v>
      </c>
      <c r="BE625" s="149">
        <f>IF(N625="základní",J625,0)</f>
        <v>0</v>
      </c>
      <c r="BF625" s="149">
        <f>IF(N625="snížená",J625,0)</f>
        <v>0</v>
      </c>
      <c r="BG625" s="149">
        <f>IF(N625="zákl. přenesená",J625,0)</f>
        <v>0</v>
      </c>
      <c r="BH625" s="149">
        <f>IF(N625="sníž. přenesená",J625,0)</f>
        <v>0</v>
      </c>
      <c r="BI625" s="149">
        <f>IF(N625="nulová",J625,0)</f>
        <v>0</v>
      </c>
      <c r="BJ625" s="18" t="s">
        <v>82</v>
      </c>
      <c r="BK625" s="149">
        <f>ROUND(I625*H625,2)</f>
        <v>0</v>
      </c>
      <c r="BL625" s="18" t="s">
        <v>169</v>
      </c>
      <c r="BM625" s="148" t="s">
        <v>754</v>
      </c>
    </row>
    <row r="626" spans="2:51" s="13" customFormat="1" ht="11.25">
      <c r="B626" s="164"/>
      <c r="D626" s="150" t="s">
        <v>230</v>
      </c>
      <c r="E626" s="165" t="s">
        <v>1</v>
      </c>
      <c r="F626" s="166" t="s">
        <v>749</v>
      </c>
      <c r="H626" s="165" t="s">
        <v>1</v>
      </c>
      <c r="L626" s="164"/>
      <c r="M626" s="167"/>
      <c r="N626" s="168"/>
      <c r="O626" s="168"/>
      <c r="P626" s="168"/>
      <c r="Q626" s="168"/>
      <c r="R626" s="168"/>
      <c r="S626" s="168"/>
      <c r="T626" s="169"/>
      <c r="AT626" s="165" t="s">
        <v>230</v>
      </c>
      <c r="AU626" s="165" t="s">
        <v>84</v>
      </c>
      <c r="AV626" s="13" t="s">
        <v>82</v>
      </c>
      <c r="AW626" s="13" t="s">
        <v>30</v>
      </c>
      <c r="AX626" s="13" t="s">
        <v>74</v>
      </c>
      <c r="AY626" s="165" t="s">
        <v>133</v>
      </c>
    </row>
    <row r="627" spans="2:51" s="14" customFormat="1" ht="11.25">
      <c r="B627" s="170"/>
      <c r="D627" s="150" t="s">
        <v>230</v>
      </c>
      <c r="E627" s="171" t="s">
        <v>1</v>
      </c>
      <c r="F627" s="172" t="s">
        <v>741</v>
      </c>
      <c r="H627" s="173">
        <v>45.6</v>
      </c>
      <c r="L627" s="170"/>
      <c r="M627" s="174"/>
      <c r="N627" s="175"/>
      <c r="O627" s="175"/>
      <c r="P627" s="175"/>
      <c r="Q627" s="175"/>
      <c r="R627" s="175"/>
      <c r="S627" s="175"/>
      <c r="T627" s="176"/>
      <c r="AT627" s="171" t="s">
        <v>230</v>
      </c>
      <c r="AU627" s="171" t="s">
        <v>84</v>
      </c>
      <c r="AV627" s="14" t="s">
        <v>84</v>
      </c>
      <c r="AW627" s="14" t="s">
        <v>30</v>
      </c>
      <c r="AX627" s="14" t="s">
        <v>74</v>
      </c>
      <c r="AY627" s="171" t="s">
        <v>133</v>
      </c>
    </row>
    <row r="628" spans="2:51" s="13" customFormat="1" ht="11.25">
      <c r="B628" s="164"/>
      <c r="D628" s="150" t="s">
        <v>230</v>
      </c>
      <c r="E628" s="165" t="s">
        <v>1</v>
      </c>
      <c r="F628" s="166" t="s">
        <v>742</v>
      </c>
      <c r="H628" s="165" t="s">
        <v>1</v>
      </c>
      <c r="L628" s="164"/>
      <c r="M628" s="167"/>
      <c r="N628" s="168"/>
      <c r="O628" s="168"/>
      <c r="P628" s="168"/>
      <c r="Q628" s="168"/>
      <c r="R628" s="168"/>
      <c r="S628" s="168"/>
      <c r="T628" s="169"/>
      <c r="AT628" s="165" t="s">
        <v>230</v>
      </c>
      <c r="AU628" s="165" t="s">
        <v>84</v>
      </c>
      <c r="AV628" s="13" t="s">
        <v>82</v>
      </c>
      <c r="AW628" s="13" t="s">
        <v>30</v>
      </c>
      <c r="AX628" s="13" t="s">
        <v>74</v>
      </c>
      <c r="AY628" s="165" t="s">
        <v>133</v>
      </c>
    </row>
    <row r="629" spans="2:51" s="14" customFormat="1" ht="11.25">
      <c r="B629" s="170"/>
      <c r="D629" s="150" t="s">
        <v>230</v>
      </c>
      <c r="E629" s="171" t="s">
        <v>1</v>
      </c>
      <c r="F629" s="172" t="s">
        <v>743</v>
      </c>
      <c r="H629" s="173">
        <v>41.4</v>
      </c>
      <c r="L629" s="170"/>
      <c r="M629" s="174"/>
      <c r="N629" s="175"/>
      <c r="O629" s="175"/>
      <c r="P629" s="175"/>
      <c r="Q629" s="175"/>
      <c r="R629" s="175"/>
      <c r="S629" s="175"/>
      <c r="T629" s="176"/>
      <c r="AT629" s="171" t="s">
        <v>230</v>
      </c>
      <c r="AU629" s="171" t="s">
        <v>84</v>
      </c>
      <c r="AV629" s="14" t="s">
        <v>84</v>
      </c>
      <c r="AW629" s="14" t="s">
        <v>30</v>
      </c>
      <c r="AX629" s="14" t="s">
        <v>74</v>
      </c>
      <c r="AY629" s="171" t="s">
        <v>133</v>
      </c>
    </row>
    <row r="630" spans="2:51" s="13" customFormat="1" ht="11.25">
      <c r="B630" s="164"/>
      <c r="D630" s="150" t="s">
        <v>230</v>
      </c>
      <c r="E630" s="165" t="s">
        <v>1</v>
      </c>
      <c r="F630" s="166" t="s">
        <v>744</v>
      </c>
      <c r="H630" s="165" t="s">
        <v>1</v>
      </c>
      <c r="L630" s="164"/>
      <c r="M630" s="167"/>
      <c r="N630" s="168"/>
      <c r="O630" s="168"/>
      <c r="P630" s="168"/>
      <c r="Q630" s="168"/>
      <c r="R630" s="168"/>
      <c r="S630" s="168"/>
      <c r="T630" s="169"/>
      <c r="AT630" s="165" t="s">
        <v>230</v>
      </c>
      <c r="AU630" s="165" t="s">
        <v>84</v>
      </c>
      <c r="AV630" s="13" t="s">
        <v>82</v>
      </c>
      <c r="AW630" s="13" t="s">
        <v>30</v>
      </c>
      <c r="AX630" s="13" t="s">
        <v>74</v>
      </c>
      <c r="AY630" s="165" t="s">
        <v>133</v>
      </c>
    </row>
    <row r="631" spans="2:51" s="14" customFormat="1" ht="11.25">
      <c r="B631" s="170"/>
      <c r="D631" s="150" t="s">
        <v>230</v>
      </c>
      <c r="E631" s="171" t="s">
        <v>1</v>
      </c>
      <c r="F631" s="172" t="s">
        <v>745</v>
      </c>
      <c r="H631" s="173">
        <v>47.25</v>
      </c>
      <c r="L631" s="170"/>
      <c r="M631" s="174"/>
      <c r="N631" s="175"/>
      <c r="O631" s="175"/>
      <c r="P631" s="175"/>
      <c r="Q631" s="175"/>
      <c r="R631" s="175"/>
      <c r="S631" s="175"/>
      <c r="T631" s="176"/>
      <c r="AT631" s="171" t="s">
        <v>230</v>
      </c>
      <c r="AU631" s="171" t="s">
        <v>84</v>
      </c>
      <c r="AV631" s="14" t="s">
        <v>84</v>
      </c>
      <c r="AW631" s="14" t="s">
        <v>30</v>
      </c>
      <c r="AX631" s="14" t="s">
        <v>74</v>
      </c>
      <c r="AY631" s="171" t="s">
        <v>133</v>
      </c>
    </row>
    <row r="632" spans="2:51" s="13" customFormat="1" ht="11.25">
      <c r="B632" s="164"/>
      <c r="D632" s="150" t="s">
        <v>230</v>
      </c>
      <c r="E632" s="165" t="s">
        <v>1</v>
      </c>
      <c r="F632" s="166" t="s">
        <v>750</v>
      </c>
      <c r="H632" s="165" t="s">
        <v>1</v>
      </c>
      <c r="L632" s="164"/>
      <c r="M632" s="167"/>
      <c r="N632" s="168"/>
      <c r="O632" s="168"/>
      <c r="P632" s="168"/>
      <c r="Q632" s="168"/>
      <c r="R632" s="168"/>
      <c r="S632" s="168"/>
      <c r="T632" s="169"/>
      <c r="AT632" s="165" t="s">
        <v>230</v>
      </c>
      <c r="AU632" s="165" t="s">
        <v>84</v>
      </c>
      <c r="AV632" s="13" t="s">
        <v>82</v>
      </c>
      <c r="AW632" s="13" t="s">
        <v>30</v>
      </c>
      <c r="AX632" s="13" t="s">
        <v>74</v>
      </c>
      <c r="AY632" s="165" t="s">
        <v>133</v>
      </c>
    </row>
    <row r="633" spans="2:51" s="14" customFormat="1" ht="11.25">
      <c r="B633" s="170"/>
      <c r="D633" s="150" t="s">
        <v>230</v>
      </c>
      <c r="E633" s="171" t="s">
        <v>1</v>
      </c>
      <c r="F633" s="172" t="s">
        <v>283</v>
      </c>
      <c r="H633" s="173">
        <v>17</v>
      </c>
      <c r="L633" s="170"/>
      <c r="M633" s="174"/>
      <c r="N633" s="175"/>
      <c r="O633" s="175"/>
      <c r="P633" s="175"/>
      <c r="Q633" s="175"/>
      <c r="R633" s="175"/>
      <c r="S633" s="175"/>
      <c r="T633" s="176"/>
      <c r="AT633" s="171" t="s">
        <v>230</v>
      </c>
      <c r="AU633" s="171" t="s">
        <v>84</v>
      </c>
      <c r="AV633" s="14" t="s">
        <v>84</v>
      </c>
      <c r="AW633" s="14" t="s">
        <v>30</v>
      </c>
      <c r="AX633" s="14" t="s">
        <v>74</v>
      </c>
      <c r="AY633" s="171" t="s">
        <v>133</v>
      </c>
    </row>
    <row r="634" spans="2:51" s="15" customFormat="1" ht="11.25">
      <c r="B634" s="177"/>
      <c r="D634" s="150" t="s">
        <v>230</v>
      </c>
      <c r="E634" s="178" t="s">
        <v>1</v>
      </c>
      <c r="F634" s="179" t="s">
        <v>233</v>
      </c>
      <c r="H634" s="180">
        <v>151.25</v>
      </c>
      <c r="L634" s="177"/>
      <c r="M634" s="181"/>
      <c r="N634" s="182"/>
      <c r="O634" s="182"/>
      <c r="P634" s="182"/>
      <c r="Q634" s="182"/>
      <c r="R634" s="182"/>
      <c r="S634" s="182"/>
      <c r="T634" s="183"/>
      <c r="AT634" s="178" t="s">
        <v>230</v>
      </c>
      <c r="AU634" s="178" t="s">
        <v>84</v>
      </c>
      <c r="AV634" s="15" t="s">
        <v>138</v>
      </c>
      <c r="AW634" s="15" t="s">
        <v>30</v>
      </c>
      <c r="AX634" s="15" t="s">
        <v>74</v>
      </c>
      <c r="AY634" s="178" t="s">
        <v>133</v>
      </c>
    </row>
    <row r="635" spans="2:51" s="14" customFormat="1" ht="11.25">
      <c r="B635" s="170"/>
      <c r="D635" s="150" t="s">
        <v>230</v>
      </c>
      <c r="E635" s="171" t="s">
        <v>1</v>
      </c>
      <c r="F635" s="172" t="s">
        <v>755</v>
      </c>
      <c r="H635" s="173">
        <v>173.938</v>
      </c>
      <c r="L635" s="170"/>
      <c r="M635" s="174"/>
      <c r="N635" s="175"/>
      <c r="O635" s="175"/>
      <c r="P635" s="175"/>
      <c r="Q635" s="175"/>
      <c r="R635" s="175"/>
      <c r="S635" s="175"/>
      <c r="T635" s="176"/>
      <c r="AT635" s="171" t="s">
        <v>230</v>
      </c>
      <c r="AU635" s="171" t="s">
        <v>84</v>
      </c>
      <c r="AV635" s="14" t="s">
        <v>84</v>
      </c>
      <c r="AW635" s="14" t="s">
        <v>30</v>
      </c>
      <c r="AX635" s="14" t="s">
        <v>74</v>
      </c>
      <c r="AY635" s="171" t="s">
        <v>133</v>
      </c>
    </row>
    <row r="636" spans="2:51" s="15" customFormat="1" ht="11.25">
      <c r="B636" s="177"/>
      <c r="D636" s="150" t="s">
        <v>230</v>
      </c>
      <c r="E636" s="178" t="s">
        <v>1</v>
      </c>
      <c r="F636" s="179" t="s">
        <v>233</v>
      </c>
      <c r="H636" s="180">
        <v>173.938</v>
      </c>
      <c r="L636" s="177"/>
      <c r="M636" s="181"/>
      <c r="N636" s="182"/>
      <c r="O636" s="182"/>
      <c r="P636" s="182"/>
      <c r="Q636" s="182"/>
      <c r="R636" s="182"/>
      <c r="S636" s="182"/>
      <c r="T636" s="183"/>
      <c r="AT636" s="178" t="s">
        <v>230</v>
      </c>
      <c r="AU636" s="178" t="s">
        <v>84</v>
      </c>
      <c r="AV636" s="15" t="s">
        <v>138</v>
      </c>
      <c r="AW636" s="15" t="s">
        <v>30</v>
      </c>
      <c r="AX636" s="15" t="s">
        <v>82</v>
      </c>
      <c r="AY636" s="178" t="s">
        <v>133</v>
      </c>
    </row>
    <row r="637" spans="1:65" s="2" customFormat="1" ht="24.2" customHeight="1">
      <c r="A637" s="30"/>
      <c r="B637" s="136"/>
      <c r="C637" s="137" t="s">
        <v>487</v>
      </c>
      <c r="D637" s="137" t="s">
        <v>134</v>
      </c>
      <c r="E637" s="138" t="s">
        <v>756</v>
      </c>
      <c r="F637" s="139" t="s">
        <v>757</v>
      </c>
      <c r="G637" s="140" t="s">
        <v>262</v>
      </c>
      <c r="H637" s="141">
        <v>453.75</v>
      </c>
      <c r="I637" s="242"/>
      <c r="J637" s="142">
        <f>ROUND(I637*H637,2)</f>
        <v>0</v>
      </c>
      <c r="K637" s="143"/>
      <c r="L637" s="31"/>
      <c r="M637" s="144" t="s">
        <v>1</v>
      </c>
      <c r="N637" s="145" t="s">
        <v>39</v>
      </c>
      <c r="O637" s="146">
        <v>0</v>
      </c>
      <c r="P637" s="146">
        <f>O637*H637</f>
        <v>0</v>
      </c>
      <c r="Q637" s="146">
        <v>0</v>
      </c>
      <c r="R637" s="146">
        <f>Q637*H637</f>
        <v>0</v>
      </c>
      <c r="S637" s="146">
        <v>0</v>
      </c>
      <c r="T637" s="147">
        <f>S637*H637</f>
        <v>0</v>
      </c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R637" s="148" t="s">
        <v>169</v>
      </c>
      <c r="AT637" s="148" t="s">
        <v>134</v>
      </c>
      <c r="AU637" s="148" t="s">
        <v>84</v>
      </c>
      <c r="AY637" s="18" t="s">
        <v>133</v>
      </c>
      <c r="BE637" s="149">
        <f>IF(N637="základní",J637,0)</f>
        <v>0</v>
      </c>
      <c r="BF637" s="149">
        <f>IF(N637="snížená",J637,0)</f>
        <v>0</v>
      </c>
      <c r="BG637" s="149">
        <f>IF(N637="zákl. přenesená",J637,0)</f>
        <v>0</v>
      </c>
      <c r="BH637" s="149">
        <f>IF(N637="sníž. přenesená",J637,0)</f>
        <v>0</v>
      </c>
      <c r="BI637" s="149">
        <f>IF(N637="nulová",J637,0)</f>
        <v>0</v>
      </c>
      <c r="BJ637" s="18" t="s">
        <v>82</v>
      </c>
      <c r="BK637" s="149">
        <f>ROUND(I637*H637,2)</f>
        <v>0</v>
      </c>
      <c r="BL637" s="18" t="s">
        <v>169</v>
      </c>
      <c r="BM637" s="148" t="s">
        <v>758</v>
      </c>
    </row>
    <row r="638" spans="2:51" s="13" customFormat="1" ht="11.25">
      <c r="B638" s="164"/>
      <c r="D638" s="150" t="s">
        <v>230</v>
      </c>
      <c r="E638" s="165" t="s">
        <v>1</v>
      </c>
      <c r="F638" s="166" t="s">
        <v>740</v>
      </c>
      <c r="H638" s="165" t="s">
        <v>1</v>
      </c>
      <c r="L638" s="164"/>
      <c r="M638" s="167"/>
      <c r="N638" s="168"/>
      <c r="O638" s="168"/>
      <c r="P638" s="168"/>
      <c r="Q638" s="168"/>
      <c r="R638" s="168"/>
      <c r="S638" s="168"/>
      <c r="T638" s="169"/>
      <c r="AT638" s="165" t="s">
        <v>230</v>
      </c>
      <c r="AU638" s="165" t="s">
        <v>84</v>
      </c>
      <c r="AV638" s="13" t="s">
        <v>82</v>
      </c>
      <c r="AW638" s="13" t="s">
        <v>30</v>
      </c>
      <c r="AX638" s="13" t="s">
        <v>74</v>
      </c>
      <c r="AY638" s="165" t="s">
        <v>133</v>
      </c>
    </row>
    <row r="639" spans="2:51" s="14" customFormat="1" ht="11.25">
      <c r="B639" s="170"/>
      <c r="D639" s="150" t="s">
        <v>230</v>
      </c>
      <c r="E639" s="171" t="s">
        <v>1</v>
      </c>
      <c r="F639" s="172" t="s">
        <v>759</v>
      </c>
      <c r="H639" s="173">
        <v>136.8</v>
      </c>
      <c r="L639" s="170"/>
      <c r="M639" s="174"/>
      <c r="N639" s="175"/>
      <c r="O639" s="175"/>
      <c r="P639" s="175"/>
      <c r="Q639" s="175"/>
      <c r="R639" s="175"/>
      <c r="S639" s="175"/>
      <c r="T639" s="176"/>
      <c r="AT639" s="171" t="s">
        <v>230</v>
      </c>
      <c r="AU639" s="171" t="s">
        <v>84</v>
      </c>
      <c r="AV639" s="14" t="s">
        <v>84</v>
      </c>
      <c r="AW639" s="14" t="s">
        <v>30</v>
      </c>
      <c r="AX639" s="14" t="s">
        <v>74</v>
      </c>
      <c r="AY639" s="171" t="s">
        <v>133</v>
      </c>
    </row>
    <row r="640" spans="2:51" s="13" customFormat="1" ht="11.25">
      <c r="B640" s="164"/>
      <c r="D640" s="150" t="s">
        <v>230</v>
      </c>
      <c r="E640" s="165" t="s">
        <v>1</v>
      </c>
      <c r="F640" s="166" t="s">
        <v>742</v>
      </c>
      <c r="H640" s="165" t="s">
        <v>1</v>
      </c>
      <c r="L640" s="164"/>
      <c r="M640" s="167"/>
      <c r="N640" s="168"/>
      <c r="O640" s="168"/>
      <c r="P640" s="168"/>
      <c r="Q640" s="168"/>
      <c r="R640" s="168"/>
      <c r="S640" s="168"/>
      <c r="T640" s="169"/>
      <c r="AT640" s="165" t="s">
        <v>230</v>
      </c>
      <c r="AU640" s="165" t="s">
        <v>84</v>
      </c>
      <c r="AV640" s="13" t="s">
        <v>82</v>
      </c>
      <c r="AW640" s="13" t="s">
        <v>30</v>
      </c>
      <c r="AX640" s="13" t="s">
        <v>74</v>
      </c>
      <c r="AY640" s="165" t="s">
        <v>133</v>
      </c>
    </row>
    <row r="641" spans="2:51" s="14" customFormat="1" ht="11.25">
      <c r="B641" s="170"/>
      <c r="D641" s="150" t="s">
        <v>230</v>
      </c>
      <c r="E641" s="171" t="s">
        <v>1</v>
      </c>
      <c r="F641" s="172" t="s">
        <v>760</v>
      </c>
      <c r="H641" s="173">
        <v>124.2</v>
      </c>
      <c r="L641" s="170"/>
      <c r="M641" s="174"/>
      <c r="N641" s="175"/>
      <c r="O641" s="175"/>
      <c r="P641" s="175"/>
      <c r="Q641" s="175"/>
      <c r="R641" s="175"/>
      <c r="S641" s="175"/>
      <c r="T641" s="176"/>
      <c r="AT641" s="171" t="s">
        <v>230</v>
      </c>
      <c r="AU641" s="171" t="s">
        <v>84</v>
      </c>
      <c r="AV641" s="14" t="s">
        <v>84</v>
      </c>
      <c r="AW641" s="14" t="s">
        <v>30</v>
      </c>
      <c r="AX641" s="14" t="s">
        <v>74</v>
      </c>
      <c r="AY641" s="171" t="s">
        <v>133</v>
      </c>
    </row>
    <row r="642" spans="2:51" s="13" customFormat="1" ht="11.25">
      <c r="B642" s="164"/>
      <c r="D642" s="150" t="s">
        <v>230</v>
      </c>
      <c r="E642" s="165" t="s">
        <v>1</v>
      </c>
      <c r="F642" s="166" t="s">
        <v>744</v>
      </c>
      <c r="H642" s="165" t="s">
        <v>1</v>
      </c>
      <c r="L642" s="164"/>
      <c r="M642" s="167"/>
      <c r="N642" s="168"/>
      <c r="O642" s="168"/>
      <c r="P642" s="168"/>
      <c r="Q642" s="168"/>
      <c r="R642" s="168"/>
      <c r="S642" s="168"/>
      <c r="T642" s="169"/>
      <c r="AT642" s="165" t="s">
        <v>230</v>
      </c>
      <c r="AU642" s="165" t="s">
        <v>84</v>
      </c>
      <c r="AV642" s="13" t="s">
        <v>82</v>
      </c>
      <c r="AW642" s="13" t="s">
        <v>30</v>
      </c>
      <c r="AX642" s="13" t="s">
        <v>74</v>
      </c>
      <c r="AY642" s="165" t="s">
        <v>133</v>
      </c>
    </row>
    <row r="643" spans="2:51" s="14" customFormat="1" ht="11.25">
      <c r="B643" s="170"/>
      <c r="D643" s="150" t="s">
        <v>230</v>
      </c>
      <c r="E643" s="171" t="s">
        <v>1</v>
      </c>
      <c r="F643" s="172" t="s">
        <v>761</v>
      </c>
      <c r="H643" s="173">
        <v>141.75</v>
      </c>
      <c r="L643" s="170"/>
      <c r="M643" s="174"/>
      <c r="N643" s="175"/>
      <c r="O643" s="175"/>
      <c r="P643" s="175"/>
      <c r="Q643" s="175"/>
      <c r="R643" s="175"/>
      <c r="S643" s="175"/>
      <c r="T643" s="176"/>
      <c r="AT643" s="171" t="s">
        <v>230</v>
      </c>
      <c r="AU643" s="171" t="s">
        <v>84</v>
      </c>
      <c r="AV643" s="14" t="s">
        <v>84</v>
      </c>
      <c r="AW643" s="14" t="s">
        <v>30</v>
      </c>
      <c r="AX643" s="14" t="s">
        <v>74</v>
      </c>
      <c r="AY643" s="171" t="s">
        <v>133</v>
      </c>
    </row>
    <row r="644" spans="2:51" s="13" customFormat="1" ht="11.25">
      <c r="B644" s="164"/>
      <c r="D644" s="150" t="s">
        <v>230</v>
      </c>
      <c r="E644" s="165" t="s">
        <v>1</v>
      </c>
      <c r="F644" s="166" t="s">
        <v>750</v>
      </c>
      <c r="H644" s="165" t="s">
        <v>1</v>
      </c>
      <c r="L644" s="164"/>
      <c r="M644" s="167"/>
      <c r="N644" s="168"/>
      <c r="O644" s="168"/>
      <c r="P644" s="168"/>
      <c r="Q644" s="168"/>
      <c r="R644" s="168"/>
      <c r="S644" s="168"/>
      <c r="T644" s="169"/>
      <c r="AT644" s="165" t="s">
        <v>230</v>
      </c>
      <c r="AU644" s="165" t="s">
        <v>84</v>
      </c>
      <c r="AV644" s="13" t="s">
        <v>82</v>
      </c>
      <c r="AW644" s="13" t="s">
        <v>30</v>
      </c>
      <c r="AX644" s="13" t="s">
        <v>74</v>
      </c>
      <c r="AY644" s="165" t="s">
        <v>133</v>
      </c>
    </row>
    <row r="645" spans="2:51" s="14" customFormat="1" ht="11.25">
      <c r="B645" s="170"/>
      <c r="D645" s="150" t="s">
        <v>230</v>
      </c>
      <c r="E645" s="171" t="s">
        <v>1</v>
      </c>
      <c r="F645" s="172" t="s">
        <v>762</v>
      </c>
      <c r="H645" s="173">
        <v>51</v>
      </c>
      <c r="L645" s="170"/>
      <c r="M645" s="174"/>
      <c r="N645" s="175"/>
      <c r="O645" s="175"/>
      <c r="P645" s="175"/>
      <c r="Q645" s="175"/>
      <c r="R645" s="175"/>
      <c r="S645" s="175"/>
      <c r="T645" s="176"/>
      <c r="AT645" s="171" t="s">
        <v>230</v>
      </c>
      <c r="AU645" s="171" t="s">
        <v>84</v>
      </c>
      <c r="AV645" s="14" t="s">
        <v>84</v>
      </c>
      <c r="AW645" s="14" t="s">
        <v>30</v>
      </c>
      <c r="AX645" s="14" t="s">
        <v>74</v>
      </c>
      <c r="AY645" s="171" t="s">
        <v>133</v>
      </c>
    </row>
    <row r="646" spans="2:51" s="15" customFormat="1" ht="11.25">
      <c r="B646" s="177"/>
      <c r="D646" s="150" t="s">
        <v>230</v>
      </c>
      <c r="E646" s="178" t="s">
        <v>1</v>
      </c>
      <c r="F646" s="179" t="s">
        <v>233</v>
      </c>
      <c r="H646" s="180">
        <v>453.75</v>
      </c>
      <c r="L646" s="177"/>
      <c r="M646" s="181"/>
      <c r="N646" s="182"/>
      <c r="O646" s="182"/>
      <c r="P646" s="182"/>
      <c r="Q646" s="182"/>
      <c r="R646" s="182"/>
      <c r="S646" s="182"/>
      <c r="T646" s="183"/>
      <c r="AT646" s="178" t="s">
        <v>230</v>
      </c>
      <c r="AU646" s="178" t="s">
        <v>84</v>
      </c>
      <c r="AV646" s="15" t="s">
        <v>138</v>
      </c>
      <c r="AW646" s="15" t="s">
        <v>30</v>
      </c>
      <c r="AX646" s="15" t="s">
        <v>82</v>
      </c>
      <c r="AY646" s="178" t="s">
        <v>133</v>
      </c>
    </row>
    <row r="647" spans="1:65" s="2" customFormat="1" ht="49.15" customHeight="1">
      <c r="A647" s="30"/>
      <c r="B647" s="136"/>
      <c r="C647" s="184" t="s">
        <v>763</v>
      </c>
      <c r="D647" s="184" t="s">
        <v>244</v>
      </c>
      <c r="E647" s="185" t="s">
        <v>764</v>
      </c>
      <c r="F647" s="186" t="s">
        <v>765</v>
      </c>
      <c r="G647" s="187" t="s">
        <v>262</v>
      </c>
      <c r="H647" s="188">
        <v>176.282</v>
      </c>
      <c r="I647" s="245"/>
      <c r="J647" s="189">
        <f>ROUND(I647*H647,2)</f>
        <v>0</v>
      </c>
      <c r="K647" s="190"/>
      <c r="L647" s="191"/>
      <c r="M647" s="192" t="s">
        <v>1</v>
      </c>
      <c r="N647" s="193" t="s">
        <v>39</v>
      </c>
      <c r="O647" s="146">
        <v>0</v>
      </c>
      <c r="P647" s="146">
        <f>O647*H647</f>
        <v>0</v>
      </c>
      <c r="Q647" s="146">
        <v>0</v>
      </c>
      <c r="R647" s="146">
        <f>Q647*H647</f>
        <v>0</v>
      </c>
      <c r="S647" s="146">
        <v>0</v>
      </c>
      <c r="T647" s="147">
        <f>S647*H647</f>
        <v>0</v>
      </c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R647" s="148" t="s">
        <v>281</v>
      </c>
      <c r="AT647" s="148" t="s">
        <v>244</v>
      </c>
      <c r="AU647" s="148" t="s">
        <v>84</v>
      </c>
      <c r="AY647" s="18" t="s">
        <v>133</v>
      </c>
      <c r="BE647" s="149">
        <f>IF(N647="základní",J647,0)</f>
        <v>0</v>
      </c>
      <c r="BF647" s="149">
        <f>IF(N647="snížená",J647,0)</f>
        <v>0</v>
      </c>
      <c r="BG647" s="149">
        <f>IF(N647="zákl. přenesená",J647,0)</f>
        <v>0</v>
      </c>
      <c r="BH647" s="149">
        <f>IF(N647="sníž. přenesená",J647,0)</f>
        <v>0</v>
      </c>
      <c r="BI647" s="149">
        <f>IF(N647="nulová",J647,0)</f>
        <v>0</v>
      </c>
      <c r="BJ647" s="18" t="s">
        <v>82</v>
      </c>
      <c r="BK647" s="149">
        <f>ROUND(I647*H647,2)</f>
        <v>0</v>
      </c>
      <c r="BL647" s="18" t="s">
        <v>169</v>
      </c>
      <c r="BM647" s="148" t="s">
        <v>766</v>
      </c>
    </row>
    <row r="648" spans="2:51" s="13" customFormat="1" ht="11.25">
      <c r="B648" s="164"/>
      <c r="D648" s="150" t="s">
        <v>230</v>
      </c>
      <c r="E648" s="165" t="s">
        <v>1</v>
      </c>
      <c r="F648" s="166" t="s">
        <v>740</v>
      </c>
      <c r="H648" s="165" t="s">
        <v>1</v>
      </c>
      <c r="L648" s="164"/>
      <c r="M648" s="167"/>
      <c r="N648" s="168"/>
      <c r="O648" s="168"/>
      <c r="P648" s="168"/>
      <c r="Q648" s="168"/>
      <c r="R648" s="168"/>
      <c r="S648" s="168"/>
      <c r="T648" s="169"/>
      <c r="AT648" s="165" t="s">
        <v>230</v>
      </c>
      <c r="AU648" s="165" t="s">
        <v>84</v>
      </c>
      <c r="AV648" s="13" t="s">
        <v>82</v>
      </c>
      <c r="AW648" s="13" t="s">
        <v>30</v>
      </c>
      <c r="AX648" s="13" t="s">
        <v>74</v>
      </c>
      <c r="AY648" s="165" t="s">
        <v>133</v>
      </c>
    </row>
    <row r="649" spans="2:51" s="14" customFormat="1" ht="11.25">
      <c r="B649" s="170"/>
      <c r="D649" s="150" t="s">
        <v>230</v>
      </c>
      <c r="E649" s="171" t="s">
        <v>1</v>
      </c>
      <c r="F649" s="172" t="s">
        <v>741</v>
      </c>
      <c r="H649" s="173">
        <v>45.6</v>
      </c>
      <c r="L649" s="170"/>
      <c r="M649" s="174"/>
      <c r="N649" s="175"/>
      <c r="O649" s="175"/>
      <c r="P649" s="175"/>
      <c r="Q649" s="175"/>
      <c r="R649" s="175"/>
      <c r="S649" s="175"/>
      <c r="T649" s="176"/>
      <c r="AT649" s="171" t="s">
        <v>230</v>
      </c>
      <c r="AU649" s="171" t="s">
        <v>84</v>
      </c>
      <c r="AV649" s="14" t="s">
        <v>84</v>
      </c>
      <c r="AW649" s="14" t="s">
        <v>30</v>
      </c>
      <c r="AX649" s="14" t="s">
        <v>74</v>
      </c>
      <c r="AY649" s="171" t="s">
        <v>133</v>
      </c>
    </row>
    <row r="650" spans="2:51" s="13" customFormat="1" ht="11.25">
      <c r="B650" s="164"/>
      <c r="D650" s="150" t="s">
        <v>230</v>
      </c>
      <c r="E650" s="165" t="s">
        <v>1</v>
      </c>
      <c r="F650" s="166" t="s">
        <v>742</v>
      </c>
      <c r="H650" s="165" t="s">
        <v>1</v>
      </c>
      <c r="L650" s="164"/>
      <c r="M650" s="167"/>
      <c r="N650" s="168"/>
      <c r="O650" s="168"/>
      <c r="P650" s="168"/>
      <c r="Q650" s="168"/>
      <c r="R650" s="168"/>
      <c r="S650" s="168"/>
      <c r="T650" s="169"/>
      <c r="AT650" s="165" t="s">
        <v>230</v>
      </c>
      <c r="AU650" s="165" t="s">
        <v>84</v>
      </c>
      <c r="AV650" s="13" t="s">
        <v>82</v>
      </c>
      <c r="AW650" s="13" t="s">
        <v>30</v>
      </c>
      <c r="AX650" s="13" t="s">
        <v>74</v>
      </c>
      <c r="AY650" s="165" t="s">
        <v>133</v>
      </c>
    </row>
    <row r="651" spans="2:51" s="14" customFormat="1" ht="11.25">
      <c r="B651" s="170"/>
      <c r="D651" s="150" t="s">
        <v>230</v>
      </c>
      <c r="E651" s="171" t="s">
        <v>1</v>
      </c>
      <c r="F651" s="172" t="s">
        <v>743</v>
      </c>
      <c r="H651" s="173">
        <v>41.4</v>
      </c>
      <c r="L651" s="170"/>
      <c r="M651" s="174"/>
      <c r="N651" s="175"/>
      <c r="O651" s="175"/>
      <c r="P651" s="175"/>
      <c r="Q651" s="175"/>
      <c r="R651" s="175"/>
      <c r="S651" s="175"/>
      <c r="T651" s="176"/>
      <c r="AT651" s="171" t="s">
        <v>230</v>
      </c>
      <c r="AU651" s="171" t="s">
        <v>84</v>
      </c>
      <c r="AV651" s="14" t="s">
        <v>84</v>
      </c>
      <c r="AW651" s="14" t="s">
        <v>30</v>
      </c>
      <c r="AX651" s="14" t="s">
        <v>74</v>
      </c>
      <c r="AY651" s="171" t="s">
        <v>133</v>
      </c>
    </row>
    <row r="652" spans="2:51" s="13" customFormat="1" ht="11.25">
      <c r="B652" s="164"/>
      <c r="D652" s="150" t="s">
        <v>230</v>
      </c>
      <c r="E652" s="165" t="s">
        <v>1</v>
      </c>
      <c r="F652" s="166" t="s">
        <v>744</v>
      </c>
      <c r="H652" s="165" t="s">
        <v>1</v>
      </c>
      <c r="L652" s="164"/>
      <c r="M652" s="167"/>
      <c r="N652" s="168"/>
      <c r="O652" s="168"/>
      <c r="P652" s="168"/>
      <c r="Q652" s="168"/>
      <c r="R652" s="168"/>
      <c r="S652" s="168"/>
      <c r="T652" s="169"/>
      <c r="AT652" s="165" t="s">
        <v>230</v>
      </c>
      <c r="AU652" s="165" t="s">
        <v>84</v>
      </c>
      <c r="AV652" s="13" t="s">
        <v>82</v>
      </c>
      <c r="AW652" s="13" t="s">
        <v>30</v>
      </c>
      <c r="AX652" s="13" t="s">
        <v>74</v>
      </c>
      <c r="AY652" s="165" t="s">
        <v>133</v>
      </c>
    </row>
    <row r="653" spans="2:51" s="14" customFormat="1" ht="11.25">
      <c r="B653" s="170"/>
      <c r="D653" s="150" t="s">
        <v>230</v>
      </c>
      <c r="E653" s="171" t="s">
        <v>1</v>
      </c>
      <c r="F653" s="172" t="s">
        <v>745</v>
      </c>
      <c r="H653" s="173">
        <v>47.25</v>
      </c>
      <c r="L653" s="170"/>
      <c r="M653" s="174"/>
      <c r="N653" s="175"/>
      <c r="O653" s="175"/>
      <c r="P653" s="175"/>
      <c r="Q653" s="175"/>
      <c r="R653" s="175"/>
      <c r="S653" s="175"/>
      <c r="T653" s="176"/>
      <c r="AT653" s="171" t="s">
        <v>230</v>
      </c>
      <c r="AU653" s="171" t="s">
        <v>84</v>
      </c>
      <c r="AV653" s="14" t="s">
        <v>84</v>
      </c>
      <c r="AW653" s="14" t="s">
        <v>30</v>
      </c>
      <c r="AX653" s="14" t="s">
        <v>74</v>
      </c>
      <c r="AY653" s="171" t="s">
        <v>133</v>
      </c>
    </row>
    <row r="654" spans="2:51" s="13" customFormat="1" ht="11.25">
      <c r="B654" s="164"/>
      <c r="D654" s="150" t="s">
        <v>230</v>
      </c>
      <c r="E654" s="165" t="s">
        <v>1</v>
      </c>
      <c r="F654" s="166" t="s">
        <v>750</v>
      </c>
      <c r="H654" s="165" t="s">
        <v>1</v>
      </c>
      <c r="L654" s="164"/>
      <c r="M654" s="167"/>
      <c r="N654" s="168"/>
      <c r="O654" s="168"/>
      <c r="P654" s="168"/>
      <c r="Q654" s="168"/>
      <c r="R654" s="168"/>
      <c r="S654" s="168"/>
      <c r="T654" s="169"/>
      <c r="AT654" s="165" t="s">
        <v>230</v>
      </c>
      <c r="AU654" s="165" t="s">
        <v>84</v>
      </c>
      <c r="AV654" s="13" t="s">
        <v>82</v>
      </c>
      <c r="AW654" s="13" t="s">
        <v>30</v>
      </c>
      <c r="AX654" s="13" t="s">
        <v>74</v>
      </c>
      <c r="AY654" s="165" t="s">
        <v>133</v>
      </c>
    </row>
    <row r="655" spans="2:51" s="14" customFormat="1" ht="11.25">
      <c r="B655" s="170"/>
      <c r="D655" s="150" t="s">
        <v>230</v>
      </c>
      <c r="E655" s="171" t="s">
        <v>1</v>
      </c>
      <c r="F655" s="172" t="s">
        <v>283</v>
      </c>
      <c r="H655" s="173">
        <v>17</v>
      </c>
      <c r="L655" s="170"/>
      <c r="M655" s="174"/>
      <c r="N655" s="175"/>
      <c r="O655" s="175"/>
      <c r="P655" s="175"/>
      <c r="Q655" s="175"/>
      <c r="R655" s="175"/>
      <c r="S655" s="175"/>
      <c r="T655" s="176"/>
      <c r="AT655" s="171" t="s">
        <v>230</v>
      </c>
      <c r="AU655" s="171" t="s">
        <v>84</v>
      </c>
      <c r="AV655" s="14" t="s">
        <v>84</v>
      </c>
      <c r="AW655" s="14" t="s">
        <v>30</v>
      </c>
      <c r="AX655" s="14" t="s">
        <v>74</v>
      </c>
      <c r="AY655" s="171" t="s">
        <v>133</v>
      </c>
    </row>
    <row r="656" spans="2:51" s="15" customFormat="1" ht="11.25">
      <c r="B656" s="177"/>
      <c r="D656" s="150" t="s">
        <v>230</v>
      </c>
      <c r="E656" s="178" t="s">
        <v>1</v>
      </c>
      <c r="F656" s="179" t="s">
        <v>233</v>
      </c>
      <c r="H656" s="180">
        <v>151.25</v>
      </c>
      <c r="L656" s="177"/>
      <c r="M656" s="181"/>
      <c r="N656" s="182"/>
      <c r="O656" s="182"/>
      <c r="P656" s="182"/>
      <c r="Q656" s="182"/>
      <c r="R656" s="182"/>
      <c r="S656" s="182"/>
      <c r="T656" s="183"/>
      <c r="AT656" s="178" t="s">
        <v>230</v>
      </c>
      <c r="AU656" s="178" t="s">
        <v>84</v>
      </c>
      <c r="AV656" s="15" t="s">
        <v>138</v>
      </c>
      <c r="AW656" s="15" t="s">
        <v>30</v>
      </c>
      <c r="AX656" s="15" t="s">
        <v>74</v>
      </c>
      <c r="AY656" s="178" t="s">
        <v>133</v>
      </c>
    </row>
    <row r="657" spans="2:51" s="14" customFormat="1" ht="11.25">
      <c r="B657" s="170"/>
      <c r="D657" s="150" t="s">
        <v>230</v>
      </c>
      <c r="E657" s="171" t="s">
        <v>1</v>
      </c>
      <c r="F657" s="172" t="s">
        <v>767</v>
      </c>
      <c r="H657" s="173">
        <v>176.282</v>
      </c>
      <c r="L657" s="170"/>
      <c r="M657" s="174"/>
      <c r="N657" s="175"/>
      <c r="O657" s="175"/>
      <c r="P657" s="175"/>
      <c r="Q657" s="175"/>
      <c r="R657" s="175"/>
      <c r="S657" s="175"/>
      <c r="T657" s="176"/>
      <c r="AT657" s="171" t="s">
        <v>230</v>
      </c>
      <c r="AU657" s="171" t="s">
        <v>84</v>
      </c>
      <c r="AV657" s="14" t="s">
        <v>84</v>
      </c>
      <c r="AW657" s="14" t="s">
        <v>30</v>
      </c>
      <c r="AX657" s="14" t="s">
        <v>74</v>
      </c>
      <c r="AY657" s="171" t="s">
        <v>133</v>
      </c>
    </row>
    <row r="658" spans="2:51" s="15" customFormat="1" ht="11.25">
      <c r="B658" s="177"/>
      <c r="D658" s="150" t="s">
        <v>230</v>
      </c>
      <c r="E658" s="178" t="s">
        <v>1</v>
      </c>
      <c r="F658" s="179" t="s">
        <v>233</v>
      </c>
      <c r="H658" s="180">
        <v>176.282</v>
      </c>
      <c r="L658" s="177"/>
      <c r="M658" s="181"/>
      <c r="N658" s="182"/>
      <c r="O658" s="182"/>
      <c r="P658" s="182"/>
      <c r="Q658" s="182"/>
      <c r="R658" s="182"/>
      <c r="S658" s="182"/>
      <c r="T658" s="183"/>
      <c r="AT658" s="178" t="s">
        <v>230</v>
      </c>
      <c r="AU658" s="178" t="s">
        <v>84</v>
      </c>
      <c r="AV658" s="15" t="s">
        <v>138</v>
      </c>
      <c r="AW658" s="15" t="s">
        <v>30</v>
      </c>
      <c r="AX658" s="15" t="s">
        <v>82</v>
      </c>
      <c r="AY658" s="178" t="s">
        <v>133</v>
      </c>
    </row>
    <row r="659" spans="1:65" s="2" customFormat="1" ht="44.25" customHeight="1">
      <c r="A659" s="30"/>
      <c r="B659" s="136"/>
      <c r="C659" s="184" t="s">
        <v>492</v>
      </c>
      <c r="D659" s="184" t="s">
        <v>244</v>
      </c>
      <c r="E659" s="185" t="s">
        <v>688</v>
      </c>
      <c r="F659" s="186" t="s">
        <v>689</v>
      </c>
      <c r="G659" s="187" t="s">
        <v>262</v>
      </c>
      <c r="H659" s="188">
        <v>176.282</v>
      </c>
      <c r="I659" s="245"/>
      <c r="J659" s="189">
        <f>ROUND(I659*H659,2)</f>
        <v>0</v>
      </c>
      <c r="K659" s="190"/>
      <c r="L659" s="191"/>
      <c r="M659" s="192" t="s">
        <v>1</v>
      </c>
      <c r="N659" s="193" t="s">
        <v>39</v>
      </c>
      <c r="O659" s="146">
        <v>0</v>
      </c>
      <c r="P659" s="146">
        <f>O659*H659</f>
        <v>0</v>
      </c>
      <c r="Q659" s="146">
        <v>0</v>
      </c>
      <c r="R659" s="146">
        <f>Q659*H659</f>
        <v>0</v>
      </c>
      <c r="S659" s="146">
        <v>0</v>
      </c>
      <c r="T659" s="147">
        <f>S659*H659</f>
        <v>0</v>
      </c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R659" s="148" t="s">
        <v>281</v>
      </c>
      <c r="AT659" s="148" t="s">
        <v>244</v>
      </c>
      <c r="AU659" s="148" t="s">
        <v>84</v>
      </c>
      <c r="AY659" s="18" t="s">
        <v>133</v>
      </c>
      <c r="BE659" s="149">
        <f>IF(N659="základní",J659,0)</f>
        <v>0</v>
      </c>
      <c r="BF659" s="149">
        <f>IF(N659="snížená",J659,0)</f>
        <v>0</v>
      </c>
      <c r="BG659" s="149">
        <f>IF(N659="zákl. přenesená",J659,0)</f>
        <v>0</v>
      </c>
      <c r="BH659" s="149">
        <f>IF(N659="sníž. přenesená",J659,0)</f>
        <v>0</v>
      </c>
      <c r="BI659" s="149">
        <f>IF(N659="nulová",J659,0)</f>
        <v>0</v>
      </c>
      <c r="BJ659" s="18" t="s">
        <v>82</v>
      </c>
      <c r="BK659" s="149">
        <f>ROUND(I659*H659,2)</f>
        <v>0</v>
      </c>
      <c r="BL659" s="18" t="s">
        <v>169</v>
      </c>
      <c r="BM659" s="148" t="s">
        <v>768</v>
      </c>
    </row>
    <row r="660" spans="2:51" s="13" customFormat="1" ht="11.25">
      <c r="B660" s="164"/>
      <c r="D660" s="150" t="s">
        <v>230</v>
      </c>
      <c r="E660" s="165" t="s">
        <v>1</v>
      </c>
      <c r="F660" s="166" t="s">
        <v>740</v>
      </c>
      <c r="H660" s="165" t="s">
        <v>1</v>
      </c>
      <c r="L660" s="164"/>
      <c r="M660" s="167"/>
      <c r="N660" s="168"/>
      <c r="O660" s="168"/>
      <c r="P660" s="168"/>
      <c r="Q660" s="168"/>
      <c r="R660" s="168"/>
      <c r="S660" s="168"/>
      <c r="T660" s="169"/>
      <c r="AT660" s="165" t="s">
        <v>230</v>
      </c>
      <c r="AU660" s="165" t="s">
        <v>84</v>
      </c>
      <c r="AV660" s="13" t="s">
        <v>82</v>
      </c>
      <c r="AW660" s="13" t="s">
        <v>30</v>
      </c>
      <c r="AX660" s="13" t="s">
        <v>74</v>
      </c>
      <c r="AY660" s="165" t="s">
        <v>133</v>
      </c>
    </row>
    <row r="661" spans="2:51" s="14" customFormat="1" ht="11.25">
      <c r="B661" s="170"/>
      <c r="D661" s="150" t="s">
        <v>230</v>
      </c>
      <c r="E661" s="171" t="s">
        <v>1</v>
      </c>
      <c r="F661" s="172" t="s">
        <v>741</v>
      </c>
      <c r="H661" s="173">
        <v>45.6</v>
      </c>
      <c r="L661" s="170"/>
      <c r="M661" s="174"/>
      <c r="N661" s="175"/>
      <c r="O661" s="175"/>
      <c r="P661" s="175"/>
      <c r="Q661" s="175"/>
      <c r="R661" s="175"/>
      <c r="S661" s="175"/>
      <c r="T661" s="176"/>
      <c r="AT661" s="171" t="s">
        <v>230</v>
      </c>
      <c r="AU661" s="171" t="s">
        <v>84</v>
      </c>
      <c r="AV661" s="14" t="s">
        <v>84</v>
      </c>
      <c r="AW661" s="14" t="s">
        <v>30</v>
      </c>
      <c r="AX661" s="14" t="s">
        <v>74</v>
      </c>
      <c r="AY661" s="171" t="s">
        <v>133</v>
      </c>
    </row>
    <row r="662" spans="2:51" s="13" customFormat="1" ht="11.25">
      <c r="B662" s="164"/>
      <c r="D662" s="150" t="s">
        <v>230</v>
      </c>
      <c r="E662" s="165" t="s">
        <v>1</v>
      </c>
      <c r="F662" s="166" t="s">
        <v>742</v>
      </c>
      <c r="H662" s="165" t="s">
        <v>1</v>
      </c>
      <c r="L662" s="164"/>
      <c r="M662" s="167"/>
      <c r="N662" s="168"/>
      <c r="O662" s="168"/>
      <c r="P662" s="168"/>
      <c r="Q662" s="168"/>
      <c r="R662" s="168"/>
      <c r="S662" s="168"/>
      <c r="T662" s="169"/>
      <c r="AT662" s="165" t="s">
        <v>230</v>
      </c>
      <c r="AU662" s="165" t="s">
        <v>84</v>
      </c>
      <c r="AV662" s="13" t="s">
        <v>82</v>
      </c>
      <c r="AW662" s="13" t="s">
        <v>30</v>
      </c>
      <c r="AX662" s="13" t="s">
        <v>74</v>
      </c>
      <c r="AY662" s="165" t="s">
        <v>133</v>
      </c>
    </row>
    <row r="663" spans="2:51" s="14" customFormat="1" ht="11.25">
      <c r="B663" s="170"/>
      <c r="D663" s="150" t="s">
        <v>230</v>
      </c>
      <c r="E663" s="171" t="s">
        <v>1</v>
      </c>
      <c r="F663" s="172" t="s">
        <v>743</v>
      </c>
      <c r="H663" s="173">
        <v>41.4</v>
      </c>
      <c r="L663" s="170"/>
      <c r="M663" s="174"/>
      <c r="N663" s="175"/>
      <c r="O663" s="175"/>
      <c r="P663" s="175"/>
      <c r="Q663" s="175"/>
      <c r="R663" s="175"/>
      <c r="S663" s="175"/>
      <c r="T663" s="176"/>
      <c r="AT663" s="171" t="s">
        <v>230</v>
      </c>
      <c r="AU663" s="171" t="s">
        <v>84</v>
      </c>
      <c r="AV663" s="14" t="s">
        <v>84</v>
      </c>
      <c r="AW663" s="14" t="s">
        <v>30</v>
      </c>
      <c r="AX663" s="14" t="s">
        <v>74</v>
      </c>
      <c r="AY663" s="171" t="s">
        <v>133</v>
      </c>
    </row>
    <row r="664" spans="2:51" s="13" customFormat="1" ht="11.25">
      <c r="B664" s="164"/>
      <c r="D664" s="150" t="s">
        <v>230</v>
      </c>
      <c r="E664" s="165" t="s">
        <v>1</v>
      </c>
      <c r="F664" s="166" t="s">
        <v>744</v>
      </c>
      <c r="H664" s="165" t="s">
        <v>1</v>
      </c>
      <c r="L664" s="164"/>
      <c r="M664" s="167"/>
      <c r="N664" s="168"/>
      <c r="O664" s="168"/>
      <c r="P664" s="168"/>
      <c r="Q664" s="168"/>
      <c r="R664" s="168"/>
      <c r="S664" s="168"/>
      <c r="T664" s="169"/>
      <c r="AT664" s="165" t="s">
        <v>230</v>
      </c>
      <c r="AU664" s="165" t="s">
        <v>84</v>
      </c>
      <c r="AV664" s="13" t="s">
        <v>82</v>
      </c>
      <c r="AW664" s="13" t="s">
        <v>30</v>
      </c>
      <c r="AX664" s="13" t="s">
        <v>74</v>
      </c>
      <c r="AY664" s="165" t="s">
        <v>133</v>
      </c>
    </row>
    <row r="665" spans="2:51" s="14" customFormat="1" ht="11.25">
      <c r="B665" s="170"/>
      <c r="D665" s="150" t="s">
        <v>230</v>
      </c>
      <c r="E665" s="171" t="s">
        <v>1</v>
      </c>
      <c r="F665" s="172" t="s">
        <v>745</v>
      </c>
      <c r="H665" s="173">
        <v>47.25</v>
      </c>
      <c r="L665" s="170"/>
      <c r="M665" s="174"/>
      <c r="N665" s="175"/>
      <c r="O665" s="175"/>
      <c r="P665" s="175"/>
      <c r="Q665" s="175"/>
      <c r="R665" s="175"/>
      <c r="S665" s="175"/>
      <c r="T665" s="176"/>
      <c r="AT665" s="171" t="s">
        <v>230</v>
      </c>
      <c r="AU665" s="171" t="s">
        <v>84</v>
      </c>
      <c r="AV665" s="14" t="s">
        <v>84</v>
      </c>
      <c r="AW665" s="14" t="s">
        <v>30</v>
      </c>
      <c r="AX665" s="14" t="s">
        <v>74</v>
      </c>
      <c r="AY665" s="171" t="s">
        <v>133</v>
      </c>
    </row>
    <row r="666" spans="2:51" s="13" customFormat="1" ht="11.25">
      <c r="B666" s="164"/>
      <c r="D666" s="150" t="s">
        <v>230</v>
      </c>
      <c r="E666" s="165" t="s">
        <v>1</v>
      </c>
      <c r="F666" s="166" t="s">
        <v>750</v>
      </c>
      <c r="H666" s="165" t="s">
        <v>1</v>
      </c>
      <c r="L666" s="164"/>
      <c r="M666" s="167"/>
      <c r="N666" s="168"/>
      <c r="O666" s="168"/>
      <c r="P666" s="168"/>
      <c r="Q666" s="168"/>
      <c r="R666" s="168"/>
      <c r="S666" s="168"/>
      <c r="T666" s="169"/>
      <c r="AT666" s="165" t="s">
        <v>230</v>
      </c>
      <c r="AU666" s="165" t="s">
        <v>84</v>
      </c>
      <c r="AV666" s="13" t="s">
        <v>82</v>
      </c>
      <c r="AW666" s="13" t="s">
        <v>30</v>
      </c>
      <c r="AX666" s="13" t="s">
        <v>74</v>
      </c>
      <c r="AY666" s="165" t="s">
        <v>133</v>
      </c>
    </row>
    <row r="667" spans="2:51" s="14" customFormat="1" ht="11.25">
      <c r="B667" s="170"/>
      <c r="D667" s="150" t="s">
        <v>230</v>
      </c>
      <c r="E667" s="171" t="s">
        <v>1</v>
      </c>
      <c r="F667" s="172" t="s">
        <v>283</v>
      </c>
      <c r="H667" s="173">
        <v>17</v>
      </c>
      <c r="L667" s="170"/>
      <c r="M667" s="174"/>
      <c r="N667" s="175"/>
      <c r="O667" s="175"/>
      <c r="P667" s="175"/>
      <c r="Q667" s="175"/>
      <c r="R667" s="175"/>
      <c r="S667" s="175"/>
      <c r="T667" s="176"/>
      <c r="AT667" s="171" t="s">
        <v>230</v>
      </c>
      <c r="AU667" s="171" t="s">
        <v>84</v>
      </c>
      <c r="AV667" s="14" t="s">
        <v>84</v>
      </c>
      <c r="AW667" s="14" t="s">
        <v>30</v>
      </c>
      <c r="AX667" s="14" t="s">
        <v>74</v>
      </c>
      <c r="AY667" s="171" t="s">
        <v>133</v>
      </c>
    </row>
    <row r="668" spans="2:51" s="15" customFormat="1" ht="11.25">
      <c r="B668" s="177"/>
      <c r="D668" s="150" t="s">
        <v>230</v>
      </c>
      <c r="E668" s="178" t="s">
        <v>1</v>
      </c>
      <c r="F668" s="179" t="s">
        <v>233</v>
      </c>
      <c r="H668" s="180">
        <v>151.25</v>
      </c>
      <c r="L668" s="177"/>
      <c r="M668" s="181"/>
      <c r="N668" s="182"/>
      <c r="O668" s="182"/>
      <c r="P668" s="182"/>
      <c r="Q668" s="182"/>
      <c r="R668" s="182"/>
      <c r="S668" s="182"/>
      <c r="T668" s="183"/>
      <c r="AT668" s="178" t="s">
        <v>230</v>
      </c>
      <c r="AU668" s="178" t="s">
        <v>84</v>
      </c>
      <c r="AV668" s="15" t="s">
        <v>138</v>
      </c>
      <c r="AW668" s="15" t="s">
        <v>30</v>
      </c>
      <c r="AX668" s="15" t="s">
        <v>74</v>
      </c>
      <c r="AY668" s="178" t="s">
        <v>133</v>
      </c>
    </row>
    <row r="669" spans="2:51" s="14" customFormat="1" ht="11.25">
      <c r="B669" s="170"/>
      <c r="D669" s="150" t="s">
        <v>230</v>
      </c>
      <c r="E669" s="171" t="s">
        <v>1</v>
      </c>
      <c r="F669" s="172" t="s">
        <v>767</v>
      </c>
      <c r="H669" s="173">
        <v>176.282</v>
      </c>
      <c r="L669" s="170"/>
      <c r="M669" s="174"/>
      <c r="N669" s="175"/>
      <c r="O669" s="175"/>
      <c r="P669" s="175"/>
      <c r="Q669" s="175"/>
      <c r="R669" s="175"/>
      <c r="S669" s="175"/>
      <c r="T669" s="176"/>
      <c r="AT669" s="171" t="s">
        <v>230</v>
      </c>
      <c r="AU669" s="171" t="s">
        <v>84</v>
      </c>
      <c r="AV669" s="14" t="s">
        <v>84</v>
      </c>
      <c r="AW669" s="14" t="s">
        <v>30</v>
      </c>
      <c r="AX669" s="14" t="s">
        <v>74</v>
      </c>
      <c r="AY669" s="171" t="s">
        <v>133</v>
      </c>
    </row>
    <row r="670" spans="2:51" s="15" customFormat="1" ht="11.25">
      <c r="B670" s="177"/>
      <c r="D670" s="150" t="s">
        <v>230</v>
      </c>
      <c r="E670" s="178" t="s">
        <v>1</v>
      </c>
      <c r="F670" s="179" t="s">
        <v>233</v>
      </c>
      <c r="H670" s="180">
        <v>176.282</v>
      </c>
      <c r="L670" s="177"/>
      <c r="M670" s="181"/>
      <c r="N670" s="182"/>
      <c r="O670" s="182"/>
      <c r="P670" s="182"/>
      <c r="Q670" s="182"/>
      <c r="R670" s="182"/>
      <c r="S670" s="182"/>
      <c r="T670" s="183"/>
      <c r="AT670" s="178" t="s">
        <v>230</v>
      </c>
      <c r="AU670" s="178" t="s">
        <v>84</v>
      </c>
      <c r="AV670" s="15" t="s">
        <v>138</v>
      </c>
      <c r="AW670" s="15" t="s">
        <v>30</v>
      </c>
      <c r="AX670" s="15" t="s">
        <v>82</v>
      </c>
      <c r="AY670" s="178" t="s">
        <v>133</v>
      </c>
    </row>
    <row r="671" spans="1:65" s="2" customFormat="1" ht="49.15" customHeight="1">
      <c r="A671" s="30"/>
      <c r="B671" s="136"/>
      <c r="C671" s="184" t="s">
        <v>769</v>
      </c>
      <c r="D671" s="184" t="s">
        <v>244</v>
      </c>
      <c r="E671" s="185" t="s">
        <v>770</v>
      </c>
      <c r="F671" s="186" t="s">
        <v>771</v>
      </c>
      <c r="G671" s="187" t="s">
        <v>262</v>
      </c>
      <c r="H671" s="188">
        <v>176.282</v>
      </c>
      <c r="I671" s="245"/>
      <c r="J671" s="189">
        <f>ROUND(I671*H671,2)</f>
        <v>0</v>
      </c>
      <c r="K671" s="190"/>
      <c r="L671" s="191"/>
      <c r="M671" s="192" t="s">
        <v>1</v>
      </c>
      <c r="N671" s="193" t="s">
        <v>39</v>
      </c>
      <c r="O671" s="146">
        <v>0</v>
      </c>
      <c r="P671" s="146">
        <f>O671*H671</f>
        <v>0</v>
      </c>
      <c r="Q671" s="146">
        <v>0</v>
      </c>
      <c r="R671" s="146">
        <f>Q671*H671</f>
        <v>0</v>
      </c>
      <c r="S671" s="146">
        <v>0</v>
      </c>
      <c r="T671" s="147">
        <f>S671*H671</f>
        <v>0</v>
      </c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R671" s="148" t="s">
        <v>281</v>
      </c>
      <c r="AT671" s="148" t="s">
        <v>244</v>
      </c>
      <c r="AU671" s="148" t="s">
        <v>84</v>
      </c>
      <c r="AY671" s="18" t="s">
        <v>133</v>
      </c>
      <c r="BE671" s="149">
        <f>IF(N671="základní",J671,0)</f>
        <v>0</v>
      </c>
      <c r="BF671" s="149">
        <f>IF(N671="snížená",J671,0)</f>
        <v>0</v>
      </c>
      <c r="BG671" s="149">
        <f>IF(N671="zákl. přenesená",J671,0)</f>
        <v>0</v>
      </c>
      <c r="BH671" s="149">
        <f>IF(N671="sníž. přenesená",J671,0)</f>
        <v>0</v>
      </c>
      <c r="BI671" s="149">
        <f>IF(N671="nulová",J671,0)</f>
        <v>0</v>
      </c>
      <c r="BJ671" s="18" t="s">
        <v>82</v>
      </c>
      <c r="BK671" s="149">
        <f>ROUND(I671*H671,2)</f>
        <v>0</v>
      </c>
      <c r="BL671" s="18" t="s">
        <v>169</v>
      </c>
      <c r="BM671" s="148" t="s">
        <v>772</v>
      </c>
    </row>
    <row r="672" spans="2:51" s="13" customFormat="1" ht="11.25">
      <c r="B672" s="164"/>
      <c r="D672" s="150" t="s">
        <v>230</v>
      </c>
      <c r="E672" s="165" t="s">
        <v>1</v>
      </c>
      <c r="F672" s="166" t="s">
        <v>740</v>
      </c>
      <c r="H672" s="165" t="s">
        <v>1</v>
      </c>
      <c r="L672" s="164"/>
      <c r="M672" s="167"/>
      <c r="N672" s="168"/>
      <c r="O672" s="168"/>
      <c r="P672" s="168"/>
      <c r="Q672" s="168"/>
      <c r="R672" s="168"/>
      <c r="S672" s="168"/>
      <c r="T672" s="169"/>
      <c r="AT672" s="165" t="s">
        <v>230</v>
      </c>
      <c r="AU672" s="165" t="s">
        <v>84</v>
      </c>
      <c r="AV672" s="13" t="s">
        <v>82</v>
      </c>
      <c r="AW672" s="13" t="s">
        <v>30</v>
      </c>
      <c r="AX672" s="13" t="s">
        <v>74</v>
      </c>
      <c r="AY672" s="165" t="s">
        <v>133</v>
      </c>
    </row>
    <row r="673" spans="2:51" s="14" customFormat="1" ht="11.25">
      <c r="B673" s="170"/>
      <c r="D673" s="150" t="s">
        <v>230</v>
      </c>
      <c r="E673" s="171" t="s">
        <v>1</v>
      </c>
      <c r="F673" s="172" t="s">
        <v>741</v>
      </c>
      <c r="H673" s="173">
        <v>45.6</v>
      </c>
      <c r="L673" s="170"/>
      <c r="M673" s="174"/>
      <c r="N673" s="175"/>
      <c r="O673" s="175"/>
      <c r="P673" s="175"/>
      <c r="Q673" s="175"/>
      <c r="R673" s="175"/>
      <c r="S673" s="175"/>
      <c r="T673" s="176"/>
      <c r="AT673" s="171" t="s">
        <v>230</v>
      </c>
      <c r="AU673" s="171" t="s">
        <v>84</v>
      </c>
      <c r="AV673" s="14" t="s">
        <v>84</v>
      </c>
      <c r="AW673" s="14" t="s">
        <v>30</v>
      </c>
      <c r="AX673" s="14" t="s">
        <v>74</v>
      </c>
      <c r="AY673" s="171" t="s">
        <v>133</v>
      </c>
    </row>
    <row r="674" spans="2:51" s="13" customFormat="1" ht="11.25">
      <c r="B674" s="164"/>
      <c r="D674" s="150" t="s">
        <v>230</v>
      </c>
      <c r="E674" s="165" t="s">
        <v>1</v>
      </c>
      <c r="F674" s="166" t="s">
        <v>742</v>
      </c>
      <c r="H674" s="165" t="s">
        <v>1</v>
      </c>
      <c r="L674" s="164"/>
      <c r="M674" s="167"/>
      <c r="N674" s="168"/>
      <c r="O674" s="168"/>
      <c r="P674" s="168"/>
      <c r="Q674" s="168"/>
      <c r="R674" s="168"/>
      <c r="S674" s="168"/>
      <c r="T674" s="169"/>
      <c r="AT674" s="165" t="s">
        <v>230</v>
      </c>
      <c r="AU674" s="165" t="s">
        <v>84</v>
      </c>
      <c r="AV674" s="13" t="s">
        <v>82</v>
      </c>
      <c r="AW674" s="13" t="s">
        <v>30</v>
      </c>
      <c r="AX674" s="13" t="s">
        <v>74</v>
      </c>
      <c r="AY674" s="165" t="s">
        <v>133</v>
      </c>
    </row>
    <row r="675" spans="2:51" s="14" customFormat="1" ht="11.25">
      <c r="B675" s="170"/>
      <c r="D675" s="150" t="s">
        <v>230</v>
      </c>
      <c r="E675" s="171" t="s">
        <v>1</v>
      </c>
      <c r="F675" s="172" t="s">
        <v>743</v>
      </c>
      <c r="H675" s="173">
        <v>41.4</v>
      </c>
      <c r="L675" s="170"/>
      <c r="M675" s="174"/>
      <c r="N675" s="175"/>
      <c r="O675" s="175"/>
      <c r="P675" s="175"/>
      <c r="Q675" s="175"/>
      <c r="R675" s="175"/>
      <c r="S675" s="175"/>
      <c r="T675" s="176"/>
      <c r="AT675" s="171" t="s">
        <v>230</v>
      </c>
      <c r="AU675" s="171" t="s">
        <v>84</v>
      </c>
      <c r="AV675" s="14" t="s">
        <v>84</v>
      </c>
      <c r="AW675" s="14" t="s">
        <v>30</v>
      </c>
      <c r="AX675" s="14" t="s">
        <v>74</v>
      </c>
      <c r="AY675" s="171" t="s">
        <v>133</v>
      </c>
    </row>
    <row r="676" spans="2:51" s="13" customFormat="1" ht="11.25">
      <c r="B676" s="164"/>
      <c r="D676" s="150" t="s">
        <v>230</v>
      </c>
      <c r="E676" s="165" t="s">
        <v>1</v>
      </c>
      <c r="F676" s="166" t="s">
        <v>744</v>
      </c>
      <c r="H676" s="165" t="s">
        <v>1</v>
      </c>
      <c r="L676" s="164"/>
      <c r="M676" s="167"/>
      <c r="N676" s="168"/>
      <c r="O676" s="168"/>
      <c r="P676" s="168"/>
      <c r="Q676" s="168"/>
      <c r="R676" s="168"/>
      <c r="S676" s="168"/>
      <c r="T676" s="169"/>
      <c r="AT676" s="165" t="s">
        <v>230</v>
      </c>
      <c r="AU676" s="165" t="s">
        <v>84</v>
      </c>
      <c r="AV676" s="13" t="s">
        <v>82</v>
      </c>
      <c r="AW676" s="13" t="s">
        <v>30</v>
      </c>
      <c r="AX676" s="13" t="s">
        <v>74</v>
      </c>
      <c r="AY676" s="165" t="s">
        <v>133</v>
      </c>
    </row>
    <row r="677" spans="2:51" s="14" customFormat="1" ht="11.25">
      <c r="B677" s="170"/>
      <c r="D677" s="150" t="s">
        <v>230</v>
      </c>
      <c r="E677" s="171" t="s">
        <v>1</v>
      </c>
      <c r="F677" s="172" t="s">
        <v>745</v>
      </c>
      <c r="H677" s="173">
        <v>47.25</v>
      </c>
      <c r="L677" s="170"/>
      <c r="M677" s="174"/>
      <c r="N677" s="175"/>
      <c r="O677" s="175"/>
      <c r="P677" s="175"/>
      <c r="Q677" s="175"/>
      <c r="R677" s="175"/>
      <c r="S677" s="175"/>
      <c r="T677" s="176"/>
      <c r="AT677" s="171" t="s">
        <v>230</v>
      </c>
      <c r="AU677" s="171" t="s">
        <v>84</v>
      </c>
      <c r="AV677" s="14" t="s">
        <v>84</v>
      </c>
      <c r="AW677" s="14" t="s">
        <v>30</v>
      </c>
      <c r="AX677" s="14" t="s">
        <v>74</v>
      </c>
      <c r="AY677" s="171" t="s">
        <v>133</v>
      </c>
    </row>
    <row r="678" spans="2:51" s="13" customFormat="1" ht="11.25">
      <c r="B678" s="164"/>
      <c r="D678" s="150" t="s">
        <v>230</v>
      </c>
      <c r="E678" s="165" t="s">
        <v>1</v>
      </c>
      <c r="F678" s="166" t="s">
        <v>750</v>
      </c>
      <c r="H678" s="165" t="s">
        <v>1</v>
      </c>
      <c r="L678" s="164"/>
      <c r="M678" s="167"/>
      <c r="N678" s="168"/>
      <c r="O678" s="168"/>
      <c r="P678" s="168"/>
      <c r="Q678" s="168"/>
      <c r="R678" s="168"/>
      <c r="S678" s="168"/>
      <c r="T678" s="169"/>
      <c r="AT678" s="165" t="s">
        <v>230</v>
      </c>
      <c r="AU678" s="165" t="s">
        <v>84</v>
      </c>
      <c r="AV678" s="13" t="s">
        <v>82</v>
      </c>
      <c r="AW678" s="13" t="s">
        <v>30</v>
      </c>
      <c r="AX678" s="13" t="s">
        <v>74</v>
      </c>
      <c r="AY678" s="165" t="s">
        <v>133</v>
      </c>
    </row>
    <row r="679" spans="2:51" s="14" customFormat="1" ht="11.25">
      <c r="B679" s="170"/>
      <c r="D679" s="150" t="s">
        <v>230</v>
      </c>
      <c r="E679" s="171" t="s">
        <v>1</v>
      </c>
      <c r="F679" s="172" t="s">
        <v>283</v>
      </c>
      <c r="H679" s="173">
        <v>17</v>
      </c>
      <c r="L679" s="170"/>
      <c r="M679" s="174"/>
      <c r="N679" s="175"/>
      <c r="O679" s="175"/>
      <c r="P679" s="175"/>
      <c r="Q679" s="175"/>
      <c r="R679" s="175"/>
      <c r="S679" s="175"/>
      <c r="T679" s="176"/>
      <c r="AT679" s="171" t="s">
        <v>230</v>
      </c>
      <c r="AU679" s="171" t="s">
        <v>84</v>
      </c>
      <c r="AV679" s="14" t="s">
        <v>84</v>
      </c>
      <c r="AW679" s="14" t="s">
        <v>30</v>
      </c>
      <c r="AX679" s="14" t="s">
        <v>74</v>
      </c>
      <c r="AY679" s="171" t="s">
        <v>133</v>
      </c>
    </row>
    <row r="680" spans="2:51" s="15" customFormat="1" ht="11.25">
      <c r="B680" s="177"/>
      <c r="D680" s="150" t="s">
        <v>230</v>
      </c>
      <c r="E680" s="178" t="s">
        <v>1</v>
      </c>
      <c r="F680" s="179" t="s">
        <v>233</v>
      </c>
      <c r="H680" s="180">
        <v>151.25</v>
      </c>
      <c r="L680" s="177"/>
      <c r="M680" s="181"/>
      <c r="N680" s="182"/>
      <c r="O680" s="182"/>
      <c r="P680" s="182"/>
      <c r="Q680" s="182"/>
      <c r="R680" s="182"/>
      <c r="S680" s="182"/>
      <c r="T680" s="183"/>
      <c r="AT680" s="178" t="s">
        <v>230</v>
      </c>
      <c r="AU680" s="178" t="s">
        <v>84</v>
      </c>
      <c r="AV680" s="15" t="s">
        <v>138</v>
      </c>
      <c r="AW680" s="15" t="s">
        <v>30</v>
      </c>
      <c r="AX680" s="15" t="s">
        <v>74</v>
      </c>
      <c r="AY680" s="178" t="s">
        <v>133</v>
      </c>
    </row>
    <row r="681" spans="2:51" s="14" customFormat="1" ht="11.25">
      <c r="B681" s="170"/>
      <c r="D681" s="150" t="s">
        <v>230</v>
      </c>
      <c r="E681" s="171" t="s">
        <v>1</v>
      </c>
      <c r="F681" s="172" t="s">
        <v>767</v>
      </c>
      <c r="H681" s="173">
        <v>176.282</v>
      </c>
      <c r="L681" s="170"/>
      <c r="M681" s="174"/>
      <c r="N681" s="175"/>
      <c r="O681" s="175"/>
      <c r="P681" s="175"/>
      <c r="Q681" s="175"/>
      <c r="R681" s="175"/>
      <c r="S681" s="175"/>
      <c r="T681" s="176"/>
      <c r="AT681" s="171" t="s">
        <v>230</v>
      </c>
      <c r="AU681" s="171" t="s">
        <v>84</v>
      </c>
      <c r="AV681" s="14" t="s">
        <v>84</v>
      </c>
      <c r="AW681" s="14" t="s">
        <v>30</v>
      </c>
      <c r="AX681" s="14" t="s">
        <v>74</v>
      </c>
      <c r="AY681" s="171" t="s">
        <v>133</v>
      </c>
    </row>
    <row r="682" spans="2:51" s="15" customFormat="1" ht="11.25">
      <c r="B682" s="177"/>
      <c r="D682" s="150" t="s">
        <v>230</v>
      </c>
      <c r="E682" s="178" t="s">
        <v>1</v>
      </c>
      <c r="F682" s="179" t="s">
        <v>233</v>
      </c>
      <c r="H682" s="180">
        <v>176.282</v>
      </c>
      <c r="L682" s="177"/>
      <c r="M682" s="181"/>
      <c r="N682" s="182"/>
      <c r="O682" s="182"/>
      <c r="P682" s="182"/>
      <c r="Q682" s="182"/>
      <c r="R682" s="182"/>
      <c r="S682" s="182"/>
      <c r="T682" s="183"/>
      <c r="AT682" s="178" t="s">
        <v>230</v>
      </c>
      <c r="AU682" s="178" t="s">
        <v>84</v>
      </c>
      <c r="AV682" s="15" t="s">
        <v>138</v>
      </c>
      <c r="AW682" s="15" t="s">
        <v>30</v>
      </c>
      <c r="AX682" s="15" t="s">
        <v>82</v>
      </c>
      <c r="AY682" s="178" t="s">
        <v>133</v>
      </c>
    </row>
    <row r="683" spans="1:65" s="2" customFormat="1" ht="24.2" customHeight="1">
      <c r="A683" s="30"/>
      <c r="B683" s="136"/>
      <c r="C683" s="137" t="s">
        <v>496</v>
      </c>
      <c r="D683" s="137" t="s">
        <v>134</v>
      </c>
      <c r="E683" s="138" t="s">
        <v>773</v>
      </c>
      <c r="F683" s="139" t="s">
        <v>774</v>
      </c>
      <c r="G683" s="140" t="s">
        <v>262</v>
      </c>
      <c r="H683" s="141">
        <v>268.5</v>
      </c>
      <c r="I683" s="242"/>
      <c r="J683" s="142">
        <f>ROUND(I683*H683,2)</f>
        <v>0</v>
      </c>
      <c r="K683" s="143"/>
      <c r="L683" s="31"/>
      <c r="M683" s="144" t="s">
        <v>1</v>
      </c>
      <c r="N683" s="145" t="s">
        <v>39</v>
      </c>
      <c r="O683" s="146">
        <v>0</v>
      </c>
      <c r="P683" s="146">
        <f>O683*H683</f>
        <v>0</v>
      </c>
      <c r="Q683" s="146">
        <v>0</v>
      </c>
      <c r="R683" s="146">
        <f>Q683*H683</f>
        <v>0</v>
      </c>
      <c r="S683" s="146">
        <v>0</v>
      </c>
      <c r="T683" s="147">
        <f>S683*H683</f>
        <v>0</v>
      </c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R683" s="148" t="s">
        <v>169</v>
      </c>
      <c r="AT683" s="148" t="s">
        <v>134</v>
      </c>
      <c r="AU683" s="148" t="s">
        <v>84</v>
      </c>
      <c r="AY683" s="18" t="s">
        <v>133</v>
      </c>
      <c r="BE683" s="149">
        <f>IF(N683="základní",J683,0)</f>
        <v>0</v>
      </c>
      <c r="BF683" s="149">
        <f>IF(N683="snížená",J683,0)</f>
        <v>0</v>
      </c>
      <c r="BG683" s="149">
        <f>IF(N683="zákl. přenesená",J683,0)</f>
        <v>0</v>
      </c>
      <c r="BH683" s="149">
        <f>IF(N683="sníž. přenesená",J683,0)</f>
        <v>0</v>
      </c>
      <c r="BI683" s="149">
        <f>IF(N683="nulová",J683,0)</f>
        <v>0</v>
      </c>
      <c r="BJ683" s="18" t="s">
        <v>82</v>
      </c>
      <c r="BK683" s="149">
        <f>ROUND(I683*H683,2)</f>
        <v>0</v>
      </c>
      <c r="BL683" s="18" t="s">
        <v>169</v>
      </c>
      <c r="BM683" s="148" t="s">
        <v>775</v>
      </c>
    </row>
    <row r="684" spans="2:51" s="13" customFormat="1" ht="11.25">
      <c r="B684" s="164"/>
      <c r="D684" s="150" t="s">
        <v>230</v>
      </c>
      <c r="E684" s="165" t="s">
        <v>1</v>
      </c>
      <c r="F684" s="166" t="s">
        <v>740</v>
      </c>
      <c r="H684" s="165" t="s">
        <v>1</v>
      </c>
      <c r="L684" s="164"/>
      <c r="M684" s="167"/>
      <c r="N684" s="168"/>
      <c r="O684" s="168"/>
      <c r="P684" s="168"/>
      <c r="Q684" s="168"/>
      <c r="R684" s="168"/>
      <c r="S684" s="168"/>
      <c r="T684" s="169"/>
      <c r="AT684" s="165" t="s">
        <v>230</v>
      </c>
      <c r="AU684" s="165" t="s">
        <v>84</v>
      </c>
      <c r="AV684" s="13" t="s">
        <v>82</v>
      </c>
      <c r="AW684" s="13" t="s">
        <v>30</v>
      </c>
      <c r="AX684" s="13" t="s">
        <v>74</v>
      </c>
      <c r="AY684" s="165" t="s">
        <v>133</v>
      </c>
    </row>
    <row r="685" spans="2:51" s="14" customFormat="1" ht="11.25">
      <c r="B685" s="170"/>
      <c r="D685" s="150" t="s">
        <v>230</v>
      </c>
      <c r="E685" s="171" t="s">
        <v>1</v>
      </c>
      <c r="F685" s="172" t="s">
        <v>776</v>
      </c>
      <c r="H685" s="173">
        <v>91.2</v>
      </c>
      <c r="L685" s="170"/>
      <c r="M685" s="174"/>
      <c r="N685" s="175"/>
      <c r="O685" s="175"/>
      <c r="P685" s="175"/>
      <c r="Q685" s="175"/>
      <c r="R685" s="175"/>
      <c r="S685" s="175"/>
      <c r="T685" s="176"/>
      <c r="AT685" s="171" t="s">
        <v>230</v>
      </c>
      <c r="AU685" s="171" t="s">
        <v>84</v>
      </c>
      <c r="AV685" s="14" t="s">
        <v>84</v>
      </c>
      <c r="AW685" s="14" t="s">
        <v>30</v>
      </c>
      <c r="AX685" s="14" t="s">
        <v>74</v>
      </c>
      <c r="AY685" s="171" t="s">
        <v>133</v>
      </c>
    </row>
    <row r="686" spans="2:51" s="13" customFormat="1" ht="11.25">
      <c r="B686" s="164"/>
      <c r="D686" s="150" t="s">
        <v>230</v>
      </c>
      <c r="E686" s="165" t="s">
        <v>1</v>
      </c>
      <c r="F686" s="166" t="s">
        <v>742</v>
      </c>
      <c r="H686" s="165" t="s">
        <v>1</v>
      </c>
      <c r="L686" s="164"/>
      <c r="M686" s="167"/>
      <c r="N686" s="168"/>
      <c r="O686" s="168"/>
      <c r="P686" s="168"/>
      <c r="Q686" s="168"/>
      <c r="R686" s="168"/>
      <c r="S686" s="168"/>
      <c r="T686" s="169"/>
      <c r="AT686" s="165" t="s">
        <v>230</v>
      </c>
      <c r="AU686" s="165" t="s">
        <v>84</v>
      </c>
      <c r="AV686" s="13" t="s">
        <v>82</v>
      </c>
      <c r="AW686" s="13" t="s">
        <v>30</v>
      </c>
      <c r="AX686" s="13" t="s">
        <v>74</v>
      </c>
      <c r="AY686" s="165" t="s">
        <v>133</v>
      </c>
    </row>
    <row r="687" spans="2:51" s="14" customFormat="1" ht="11.25">
      <c r="B687" s="170"/>
      <c r="D687" s="150" t="s">
        <v>230</v>
      </c>
      <c r="E687" s="171" t="s">
        <v>1</v>
      </c>
      <c r="F687" s="172" t="s">
        <v>777</v>
      </c>
      <c r="H687" s="173">
        <v>82.8</v>
      </c>
      <c r="L687" s="170"/>
      <c r="M687" s="174"/>
      <c r="N687" s="175"/>
      <c r="O687" s="175"/>
      <c r="P687" s="175"/>
      <c r="Q687" s="175"/>
      <c r="R687" s="175"/>
      <c r="S687" s="175"/>
      <c r="T687" s="176"/>
      <c r="AT687" s="171" t="s">
        <v>230</v>
      </c>
      <c r="AU687" s="171" t="s">
        <v>84</v>
      </c>
      <c r="AV687" s="14" t="s">
        <v>84</v>
      </c>
      <c r="AW687" s="14" t="s">
        <v>30</v>
      </c>
      <c r="AX687" s="14" t="s">
        <v>74</v>
      </c>
      <c r="AY687" s="171" t="s">
        <v>133</v>
      </c>
    </row>
    <row r="688" spans="2:51" s="13" customFormat="1" ht="11.25">
      <c r="B688" s="164"/>
      <c r="D688" s="150" t="s">
        <v>230</v>
      </c>
      <c r="E688" s="165" t="s">
        <v>1</v>
      </c>
      <c r="F688" s="166" t="s">
        <v>744</v>
      </c>
      <c r="H688" s="165" t="s">
        <v>1</v>
      </c>
      <c r="L688" s="164"/>
      <c r="M688" s="167"/>
      <c r="N688" s="168"/>
      <c r="O688" s="168"/>
      <c r="P688" s="168"/>
      <c r="Q688" s="168"/>
      <c r="R688" s="168"/>
      <c r="S688" s="168"/>
      <c r="T688" s="169"/>
      <c r="AT688" s="165" t="s">
        <v>230</v>
      </c>
      <c r="AU688" s="165" t="s">
        <v>84</v>
      </c>
      <c r="AV688" s="13" t="s">
        <v>82</v>
      </c>
      <c r="AW688" s="13" t="s">
        <v>30</v>
      </c>
      <c r="AX688" s="13" t="s">
        <v>74</v>
      </c>
      <c r="AY688" s="165" t="s">
        <v>133</v>
      </c>
    </row>
    <row r="689" spans="2:51" s="14" customFormat="1" ht="11.25">
      <c r="B689" s="170"/>
      <c r="D689" s="150" t="s">
        <v>230</v>
      </c>
      <c r="E689" s="171" t="s">
        <v>1</v>
      </c>
      <c r="F689" s="172" t="s">
        <v>778</v>
      </c>
      <c r="H689" s="173">
        <v>94.5</v>
      </c>
      <c r="L689" s="170"/>
      <c r="M689" s="174"/>
      <c r="N689" s="175"/>
      <c r="O689" s="175"/>
      <c r="P689" s="175"/>
      <c r="Q689" s="175"/>
      <c r="R689" s="175"/>
      <c r="S689" s="175"/>
      <c r="T689" s="176"/>
      <c r="AT689" s="171" t="s">
        <v>230</v>
      </c>
      <c r="AU689" s="171" t="s">
        <v>84</v>
      </c>
      <c r="AV689" s="14" t="s">
        <v>84</v>
      </c>
      <c r="AW689" s="14" t="s">
        <v>30</v>
      </c>
      <c r="AX689" s="14" t="s">
        <v>74</v>
      </c>
      <c r="AY689" s="171" t="s">
        <v>133</v>
      </c>
    </row>
    <row r="690" spans="2:51" s="15" customFormat="1" ht="11.25">
      <c r="B690" s="177"/>
      <c r="D690" s="150" t="s">
        <v>230</v>
      </c>
      <c r="E690" s="178" t="s">
        <v>1</v>
      </c>
      <c r="F690" s="179" t="s">
        <v>233</v>
      </c>
      <c r="H690" s="180">
        <v>268.5</v>
      </c>
      <c r="L690" s="177"/>
      <c r="M690" s="181"/>
      <c r="N690" s="182"/>
      <c r="O690" s="182"/>
      <c r="P690" s="182"/>
      <c r="Q690" s="182"/>
      <c r="R690" s="182"/>
      <c r="S690" s="182"/>
      <c r="T690" s="183"/>
      <c r="AT690" s="178" t="s">
        <v>230</v>
      </c>
      <c r="AU690" s="178" t="s">
        <v>84</v>
      </c>
      <c r="AV690" s="15" t="s">
        <v>138</v>
      </c>
      <c r="AW690" s="15" t="s">
        <v>30</v>
      </c>
      <c r="AX690" s="15" t="s">
        <v>82</v>
      </c>
      <c r="AY690" s="178" t="s">
        <v>133</v>
      </c>
    </row>
    <row r="691" spans="1:65" s="2" customFormat="1" ht="24.2" customHeight="1">
      <c r="A691" s="30"/>
      <c r="B691" s="136"/>
      <c r="C691" s="184" t="s">
        <v>779</v>
      </c>
      <c r="D691" s="184" t="s">
        <v>244</v>
      </c>
      <c r="E691" s="185" t="s">
        <v>780</v>
      </c>
      <c r="F691" s="186" t="s">
        <v>781</v>
      </c>
      <c r="G691" s="187" t="s">
        <v>262</v>
      </c>
      <c r="H691" s="188">
        <v>140.963</v>
      </c>
      <c r="I691" s="245"/>
      <c r="J691" s="189">
        <f>ROUND(I691*H691,2)</f>
        <v>0</v>
      </c>
      <c r="K691" s="190"/>
      <c r="L691" s="191"/>
      <c r="M691" s="192" t="s">
        <v>1</v>
      </c>
      <c r="N691" s="193" t="s">
        <v>39</v>
      </c>
      <c r="O691" s="146">
        <v>0</v>
      </c>
      <c r="P691" s="146">
        <f>O691*H691</f>
        <v>0</v>
      </c>
      <c r="Q691" s="146">
        <v>0</v>
      </c>
      <c r="R691" s="146">
        <f>Q691*H691</f>
        <v>0</v>
      </c>
      <c r="S691" s="146">
        <v>0</v>
      </c>
      <c r="T691" s="147">
        <f>S691*H691</f>
        <v>0</v>
      </c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R691" s="148" t="s">
        <v>281</v>
      </c>
      <c r="AT691" s="148" t="s">
        <v>244</v>
      </c>
      <c r="AU691" s="148" t="s">
        <v>84</v>
      </c>
      <c r="AY691" s="18" t="s">
        <v>133</v>
      </c>
      <c r="BE691" s="149">
        <f>IF(N691="základní",J691,0)</f>
        <v>0</v>
      </c>
      <c r="BF691" s="149">
        <f>IF(N691="snížená",J691,0)</f>
        <v>0</v>
      </c>
      <c r="BG691" s="149">
        <f>IF(N691="zákl. přenesená",J691,0)</f>
        <v>0</v>
      </c>
      <c r="BH691" s="149">
        <f>IF(N691="sníž. přenesená",J691,0)</f>
        <v>0</v>
      </c>
      <c r="BI691" s="149">
        <f>IF(N691="nulová",J691,0)</f>
        <v>0</v>
      </c>
      <c r="BJ691" s="18" t="s">
        <v>82</v>
      </c>
      <c r="BK691" s="149">
        <f>ROUND(I691*H691,2)</f>
        <v>0</v>
      </c>
      <c r="BL691" s="18" t="s">
        <v>169</v>
      </c>
      <c r="BM691" s="148" t="s">
        <v>782</v>
      </c>
    </row>
    <row r="692" spans="2:51" s="13" customFormat="1" ht="11.25">
      <c r="B692" s="164"/>
      <c r="D692" s="150" t="s">
        <v>230</v>
      </c>
      <c r="E692" s="165" t="s">
        <v>1</v>
      </c>
      <c r="F692" s="166" t="s">
        <v>740</v>
      </c>
      <c r="H692" s="165" t="s">
        <v>1</v>
      </c>
      <c r="L692" s="164"/>
      <c r="M692" s="167"/>
      <c r="N692" s="168"/>
      <c r="O692" s="168"/>
      <c r="P692" s="168"/>
      <c r="Q692" s="168"/>
      <c r="R692" s="168"/>
      <c r="S692" s="168"/>
      <c r="T692" s="169"/>
      <c r="AT692" s="165" t="s">
        <v>230</v>
      </c>
      <c r="AU692" s="165" t="s">
        <v>84</v>
      </c>
      <c r="AV692" s="13" t="s">
        <v>82</v>
      </c>
      <c r="AW692" s="13" t="s">
        <v>30</v>
      </c>
      <c r="AX692" s="13" t="s">
        <v>74</v>
      </c>
      <c r="AY692" s="165" t="s">
        <v>133</v>
      </c>
    </row>
    <row r="693" spans="2:51" s="14" customFormat="1" ht="11.25">
      <c r="B693" s="170"/>
      <c r="D693" s="150" t="s">
        <v>230</v>
      </c>
      <c r="E693" s="171" t="s">
        <v>1</v>
      </c>
      <c r="F693" s="172" t="s">
        <v>741</v>
      </c>
      <c r="H693" s="173">
        <v>45.6</v>
      </c>
      <c r="L693" s="170"/>
      <c r="M693" s="174"/>
      <c r="N693" s="175"/>
      <c r="O693" s="175"/>
      <c r="P693" s="175"/>
      <c r="Q693" s="175"/>
      <c r="R693" s="175"/>
      <c r="S693" s="175"/>
      <c r="T693" s="176"/>
      <c r="AT693" s="171" t="s">
        <v>230</v>
      </c>
      <c r="AU693" s="171" t="s">
        <v>84</v>
      </c>
      <c r="AV693" s="14" t="s">
        <v>84</v>
      </c>
      <c r="AW693" s="14" t="s">
        <v>30</v>
      </c>
      <c r="AX693" s="14" t="s">
        <v>74</v>
      </c>
      <c r="AY693" s="171" t="s">
        <v>133</v>
      </c>
    </row>
    <row r="694" spans="2:51" s="13" customFormat="1" ht="11.25">
      <c r="B694" s="164"/>
      <c r="D694" s="150" t="s">
        <v>230</v>
      </c>
      <c r="E694" s="165" t="s">
        <v>1</v>
      </c>
      <c r="F694" s="166" t="s">
        <v>742</v>
      </c>
      <c r="H694" s="165" t="s">
        <v>1</v>
      </c>
      <c r="L694" s="164"/>
      <c r="M694" s="167"/>
      <c r="N694" s="168"/>
      <c r="O694" s="168"/>
      <c r="P694" s="168"/>
      <c r="Q694" s="168"/>
      <c r="R694" s="168"/>
      <c r="S694" s="168"/>
      <c r="T694" s="169"/>
      <c r="AT694" s="165" t="s">
        <v>230</v>
      </c>
      <c r="AU694" s="165" t="s">
        <v>84</v>
      </c>
      <c r="AV694" s="13" t="s">
        <v>82</v>
      </c>
      <c r="AW694" s="13" t="s">
        <v>30</v>
      </c>
      <c r="AX694" s="13" t="s">
        <v>74</v>
      </c>
      <c r="AY694" s="165" t="s">
        <v>133</v>
      </c>
    </row>
    <row r="695" spans="2:51" s="14" customFormat="1" ht="11.25">
      <c r="B695" s="170"/>
      <c r="D695" s="150" t="s">
        <v>230</v>
      </c>
      <c r="E695" s="171" t="s">
        <v>1</v>
      </c>
      <c r="F695" s="172" t="s">
        <v>743</v>
      </c>
      <c r="H695" s="173">
        <v>41.4</v>
      </c>
      <c r="L695" s="170"/>
      <c r="M695" s="174"/>
      <c r="N695" s="175"/>
      <c r="O695" s="175"/>
      <c r="P695" s="175"/>
      <c r="Q695" s="175"/>
      <c r="R695" s="175"/>
      <c r="S695" s="175"/>
      <c r="T695" s="176"/>
      <c r="AT695" s="171" t="s">
        <v>230</v>
      </c>
      <c r="AU695" s="171" t="s">
        <v>84</v>
      </c>
      <c r="AV695" s="14" t="s">
        <v>84</v>
      </c>
      <c r="AW695" s="14" t="s">
        <v>30</v>
      </c>
      <c r="AX695" s="14" t="s">
        <v>74</v>
      </c>
      <c r="AY695" s="171" t="s">
        <v>133</v>
      </c>
    </row>
    <row r="696" spans="2:51" s="13" customFormat="1" ht="11.25">
      <c r="B696" s="164"/>
      <c r="D696" s="150" t="s">
        <v>230</v>
      </c>
      <c r="E696" s="165" t="s">
        <v>1</v>
      </c>
      <c r="F696" s="166" t="s">
        <v>744</v>
      </c>
      <c r="H696" s="165" t="s">
        <v>1</v>
      </c>
      <c r="L696" s="164"/>
      <c r="M696" s="167"/>
      <c r="N696" s="168"/>
      <c r="O696" s="168"/>
      <c r="P696" s="168"/>
      <c r="Q696" s="168"/>
      <c r="R696" s="168"/>
      <c r="S696" s="168"/>
      <c r="T696" s="169"/>
      <c r="AT696" s="165" t="s">
        <v>230</v>
      </c>
      <c r="AU696" s="165" t="s">
        <v>84</v>
      </c>
      <c r="AV696" s="13" t="s">
        <v>82</v>
      </c>
      <c r="AW696" s="13" t="s">
        <v>30</v>
      </c>
      <c r="AX696" s="13" t="s">
        <v>74</v>
      </c>
      <c r="AY696" s="165" t="s">
        <v>133</v>
      </c>
    </row>
    <row r="697" spans="2:51" s="14" customFormat="1" ht="11.25">
      <c r="B697" s="170"/>
      <c r="D697" s="150" t="s">
        <v>230</v>
      </c>
      <c r="E697" s="171" t="s">
        <v>1</v>
      </c>
      <c r="F697" s="172" t="s">
        <v>745</v>
      </c>
      <c r="H697" s="173">
        <v>47.25</v>
      </c>
      <c r="L697" s="170"/>
      <c r="M697" s="174"/>
      <c r="N697" s="175"/>
      <c r="O697" s="175"/>
      <c r="P697" s="175"/>
      <c r="Q697" s="175"/>
      <c r="R697" s="175"/>
      <c r="S697" s="175"/>
      <c r="T697" s="176"/>
      <c r="AT697" s="171" t="s">
        <v>230</v>
      </c>
      <c r="AU697" s="171" t="s">
        <v>84</v>
      </c>
      <c r="AV697" s="14" t="s">
        <v>84</v>
      </c>
      <c r="AW697" s="14" t="s">
        <v>30</v>
      </c>
      <c r="AX697" s="14" t="s">
        <v>74</v>
      </c>
      <c r="AY697" s="171" t="s">
        <v>133</v>
      </c>
    </row>
    <row r="698" spans="2:51" s="15" customFormat="1" ht="11.25">
      <c r="B698" s="177"/>
      <c r="D698" s="150" t="s">
        <v>230</v>
      </c>
      <c r="E698" s="178" t="s">
        <v>1</v>
      </c>
      <c r="F698" s="179" t="s">
        <v>233</v>
      </c>
      <c r="H698" s="180">
        <v>134.25</v>
      </c>
      <c r="L698" s="177"/>
      <c r="M698" s="181"/>
      <c r="N698" s="182"/>
      <c r="O698" s="182"/>
      <c r="P698" s="182"/>
      <c r="Q698" s="182"/>
      <c r="R698" s="182"/>
      <c r="S698" s="182"/>
      <c r="T698" s="183"/>
      <c r="AT698" s="178" t="s">
        <v>230</v>
      </c>
      <c r="AU698" s="178" t="s">
        <v>84</v>
      </c>
      <c r="AV698" s="15" t="s">
        <v>138</v>
      </c>
      <c r="AW698" s="15" t="s">
        <v>30</v>
      </c>
      <c r="AX698" s="15" t="s">
        <v>74</v>
      </c>
      <c r="AY698" s="178" t="s">
        <v>133</v>
      </c>
    </row>
    <row r="699" spans="2:51" s="14" customFormat="1" ht="11.25">
      <c r="B699" s="170"/>
      <c r="D699" s="150" t="s">
        <v>230</v>
      </c>
      <c r="E699" s="171" t="s">
        <v>1</v>
      </c>
      <c r="F699" s="172" t="s">
        <v>783</v>
      </c>
      <c r="H699" s="173">
        <v>140.963</v>
      </c>
      <c r="L699" s="170"/>
      <c r="M699" s="174"/>
      <c r="N699" s="175"/>
      <c r="O699" s="175"/>
      <c r="P699" s="175"/>
      <c r="Q699" s="175"/>
      <c r="R699" s="175"/>
      <c r="S699" s="175"/>
      <c r="T699" s="176"/>
      <c r="AT699" s="171" t="s">
        <v>230</v>
      </c>
      <c r="AU699" s="171" t="s">
        <v>84</v>
      </c>
      <c r="AV699" s="14" t="s">
        <v>84</v>
      </c>
      <c r="AW699" s="14" t="s">
        <v>30</v>
      </c>
      <c r="AX699" s="14" t="s">
        <v>74</v>
      </c>
      <c r="AY699" s="171" t="s">
        <v>133</v>
      </c>
    </row>
    <row r="700" spans="2:51" s="15" customFormat="1" ht="11.25">
      <c r="B700" s="177"/>
      <c r="D700" s="150" t="s">
        <v>230</v>
      </c>
      <c r="E700" s="178" t="s">
        <v>1</v>
      </c>
      <c r="F700" s="179" t="s">
        <v>233</v>
      </c>
      <c r="H700" s="180">
        <v>140.963</v>
      </c>
      <c r="L700" s="177"/>
      <c r="M700" s="181"/>
      <c r="N700" s="182"/>
      <c r="O700" s="182"/>
      <c r="P700" s="182"/>
      <c r="Q700" s="182"/>
      <c r="R700" s="182"/>
      <c r="S700" s="182"/>
      <c r="T700" s="183"/>
      <c r="AT700" s="178" t="s">
        <v>230</v>
      </c>
      <c r="AU700" s="178" t="s">
        <v>84</v>
      </c>
      <c r="AV700" s="15" t="s">
        <v>138</v>
      </c>
      <c r="AW700" s="15" t="s">
        <v>30</v>
      </c>
      <c r="AX700" s="15" t="s">
        <v>82</v>
      </c>
      <c r="AY700" s="178" t="s">
        <v>133</v>
      </c>
    </row>
    <row r="701" spans="1:65" s="2" customFormat="1" ht="24.2" customHeight="1">
      <c r="A701" s="30"/>
      <c r="B701" s="136"/>
      <c r="C701" s="184" t="s">
        <v>500</v>
      </c>
      <c r="D701" s="184" t="s">
        <v>244</v>
      </c>
      <c r="E701" s="185" t="s">
        <v>784</v>
      </c>
      <c r="F701" s="186" t="s">
        <v>785</v>
      </c>
      <c r="G701" s="187" t="s">
        <v>262</v>
      </c>
      <c r="H701" s="188">
        <v>140.963</v>
      </c>
      <c r="I701" s="245"/>
      <c r="J701" s="189">
        <f>ROUND(I701*H701,2)</f>
        <v>0</v>
      </c>
      <c r="K701" s="190"/>
      <c r="L701" s="191"/>
      <c r="M701" s="192" t="s">
        <v>1</v>
      </c>
      <c r="N701" s="193" t="s">
        <v>39</v>
      </c>
      <c r="O701" s="146">
        <v>0</v>
      </c>
      <c r="P701" s="146">
        <f>O701*H701</f>
        <v>0</v>
      </c>
      <c r="Q701" s="146">
        <v>0</v>
      </c>
      <c r="R701" s="146">
        <f>Q701*H701</f>
        <v>0</v>
      </c>
      <c r="S701" s="146">
        <v>0</v>
      </c>
      <c r="T701" s="147">
        <f>S701*H701</f>
        <v>0</v>
      </c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R701" s="148" t="s">
        <v>281</v>
      </c>
      <c r="AT701" s="148" t="s">
        <v>244</v>
      </c>
      <c r="AU701" s="148" t="s">
        <v>84</v>
      </c>
      <c r="AY701" s="18" t="s">
        <v>133</v>
      </c>
      <c r="BE701" s="149">
        <f>IF(N701="základní",J701,0)</f>
        <v>0</v>
      </c>
      <c r="BF701" s="149">
        <f>IF(N701="snížená",J701,0)</f>
        <v>0</v>
      </c>
      <c r="BG701" s="149">
        <f>IF(N701="zákl. přenesená",J701,0)</f>
        <v>0</v>
      </c>
      <c r="BH701" s="149">
        <f>IF(N701="sníž. přenesená",J701,0)</f>
        <v>0</v>
      </c>
      <c r="BI701" s="149">
        <f>IF(N701="nulová",J701,0)</f>
        <v>0</v>
      </c>
      <c r="BJ701" s="18" t="s">
        <v>82</v>
      </c>
      <c r="BK701" s="149">
        <f>ROUND(I701*H701,2)</f>
        <v>0</v>
      </c>
      <c r="BL701" s="18" t="s">
        <v>169</v>
      </c>
      <c r="BM701" s="148" t="s">
        <v>786</v>
      </c>
    </row>
    <row r="702" spans="2:51" s="13" customFormat="1" ht="11.25">
      <c r="B702" s="164"/>
      <c r="D702" s="150" t="s">
        <v>230</v>
      </c>
      <c r="E702" s="165" t="s">
        <v>1</v>
      </c>
      <c r="F702" s="166" t="s">
        <v>740</v>
      </c>
      <c r="H702" s="165" t="s">
        <v>1</v>
      </c>
      <c r="L702" s="164"/>
      <c r="M702" s="167"/>
      <c r="N702" s="168"/>
      <c r="O702" s="168"/>
      <c r="P702" s="168"/>
      <c r="Q702" s="168"/>
      <c r="R702" s="168"/>
      <c r="S702" s="168"/>
      <c r="T702" s="169"/>
      <c r="AT702" s="165" t="s">
        <v>230</v>
      </c>
      <c r="AU702" s="165" t="s">
        <v>84</v>
      </c>
      <c r="AV702" s="13" t="s">
        <v>82</v>
      </c>
      <c r="AW702" s="13" t="s">
        <v>30</v>
      </c>
      <c r="AX702" s="13" t="s">
        <v>74</v>
      </c>
      <c r="AY702" s="165" t="s">
        <v>133</v>
      </c>
    </row>
    <row r="703" spans="2:51" s="14" customFormat="1" ht="11.25">
      <c r="B703" s="170"/>
      <c r="D703" s="150" t="s">
        <v>230</v>
      </c>
      <c r="E703" s="171" t="s">
        <v>1</v>
      </c>
      <c r="F703" s="172" t="s">
        <v>741</v>
      </c>
      <c r="H703" s="173">
        <v>45.6</v>
      </c>
      <c r="L703" s="170"/>
      <c r="M703" s="174"/>
      <c r="N703" s="175"/>
      <c r="O703" s="175"/>
      <c r="P703" s="175"/>
      <c r="Q703" s="175"/>
      <c r="R703" s="175"/>
      <c r="S703" s="175"/>
      <c r="T703" s="176"/>
      <c r="AT703" s="171" t="s">
        <v>230</v>
      </c>
      <c r="AU703" s="171" t="s">
        <v>84</v>
      </c>
      <c r="AV703" s="14" t="s">
        <v>84</v>
      </c>
      <c r="AW703" s="14" t="s">
        <v>30</v>
      </c>
      <c r="AX703" s="14" t="s">
        <v>74</v>
      </c>
      <c r="AY703" s="171" t="s">
        <v>133</v>
      </c>
    </row>
    <row r="704" spans="2:51" s="13" customFormat="1" ht="11.25">
      <c r="B704" s="164"/>
      <c r="D704" s="150" t="s">
        <v>230</v>
      </c>
      <c r="E704" s="165" t="s">
        <v>1</v>
      </c>
      <c r="F704" s="166" t="s">
        <v>742</v>
      </c>
      <c r="H704" s="165" t="s">
        <v>1</v>
      </c>
      <c r="L704" s="164"/>
      <c r="M704" s="167"/>
      <c r="N704" s="168"/>
      <c r="O704" s="168"/>
      <c r="P704" s="168"/>
      <c r="Q704" s="168"/>
      <c r="R704" s="168"/>
      <c r="S704" s="168"/>
      <c r="T704" s="169"/>
      <c r="AT704" s="165" t="s">
        <v>230</v>
      </c>
      <c r="AU704" s="165" t="s">
        <v>84</v>
      </c>
      <c r="AV704" s="13" t="s">
        <v>82</v>
      </c>
      <c r="AW704" s="13" t="s">
        <v>30</v>
      </c>
      <c r="AX704" s="13" t="s">
        <v>74</v>
      </c>
      <c r="AY704" s="165" t="s">
        <v>133</v>
      </c>
    </row>
    <row r="705" spans="2:51" s="14" customFormat="1" ht="11.25">
      <c r="B705" s="170"/>
      <c r="D705" s="150" t="s">
        <v>230</v>
      </c>
      <c r="E705" s="171" t="s">
        <v>1</v>
      </c>
      <c r="F705" s="172" t="s">
        <v>743</v>
      </c>
      <c r="H705" s="173">
        <v>41.4</v>
      </c>
      <c r="L705" s="170"/>
      <c r="M705" s="174"/>
      <c r="N705" s="175"/>
      <c r="O705" s="175"/>
      <c r="P705" s="175"/>
      <c r="Q705" s="175"/>
      <c r="R705" s="175"/>
      <c r="S705" s="175"/>
      <c r="T705" s="176"/>
      <c r="AT705" s="171" t="s">
        <v>230</v>
      </c>
      <c r="AU705" s="171" t="s">
        <v>84</v>
      </c>
      <c r="AV705" s="14" t="s">
        <v>84</v>
      </c>
      <c r="AW705" s="14" t="s">
        <v>30</v>
      </c>
      <c r="AX705" s="14" t="s">
        <v>74</v>
      </c>
      <c r="AY705" s="171" t="s">
        <v>133</v>
      </c>
    </row>
    <row r="706" spans="2:51" s="13" customFormat="1" ht="11.25">
      <c r="B706" s="164"/>
      <c r="D706" s="150" t="s">
        <v>230</v>
      </c>
      <c r="E706" s="165" t="s">
        <v>1</v>
      </c>
      <c r="F706" s="166" t="s">
        <v>744</v>
      </c>
      <c r="H706" s="165" t="s">
        <v>1</v>
      </c>
      <c r="L706" s="164"/>
      <c r="M706" s="167"/>
      <c r="N706" s="168"/>
      <c r="O706" s="168"/>
      <c r="P706" s="168"/>
      <c r="Q706" s="168"/>
      <c r="R706" s="168"/>
      <c r="S706" s="168"/>
      <c r="T706" s="169"/>
      <c r="AT706" s="165" t="s">
        <v>230</v>
      </c>
      <c r="AU706" s="165" t="s">
        <v>84</v>
      </c>
      <c r="AV706" s="13" t="s">
        <v>82</v>
      </c>
      <c r="AW706" s="13" t="s">
        <v>30</v>
      </c>
      <c r="AX706" s="13" t="s">
        <v>74</v>
      </c>
      <c r="AY706" s="165" t="s">
        <v>133</v>
      </c>
    </row>
    <row r="707" spans="2:51" s="14" customFormat="1" ht="11.25">
      <c r="B707" s="170"/>
      <c r="D707" s="150" t="s">
        <v>230</v>
      </c>
      <c r="E707" s="171" t="s">
        <v>1</v>
      </c>
      <c r="F707" s="172" t="s">
        <v>745</v>
      </c>
      <c r="H707" s="173">
        <v>47.25</v>
      </c>
      <c r="L707" s="170"/>
      <c r="M707" s="174"/>
      <c r="N707" s="175"/>
      <c r="O707" s="175"/>
      <c r="P707" s="175"/>
      <c r="Q707" s="175"/>
      <c r="R707" s="175"/>
      <c r="S707" s="175"/>
      <c r="T707" s="176"/>
      <c r="AT707" s="171" t="s">
        <v>230</v>
      </c>
      <c r="AU707" s="171" t="s">
        <v>84</v>
      </c>
      <c r="AV707" s="14" t="s">
        <v>84</v>
      </c>
      <c r="AW707" s="14" t="s">
        <v>30</v>
      </c>
      <c r="AX707" s="14" t="s">
        <v>74</v>
      </c>
      <c r="AY707" s="171" t="s">
        <v>133</v>
      </c>
    </row>
    <row r="708" spans="2:51" s="15" customFormat="1" ht="11.25">
      <c r="B708" s="177"/>
      <c r="D708" s="150" t="s">
        <v>230</v>
      </c>
      <c r="E708" s="178" t="s">
        <v>1</v>
      </c>
      <c r="F708" s="179" t="s">
        <v>233</v>
      </c>
      <c r="H708" s="180">
        <v>134.25</v>
      </c>
      <c r="L708" s="177"/>
      <c r="M708" s="181"/>
      <c r="N708" s="182"/>
      <c r="O708" s="182"/>
      <c r="P708" s="182"/>
      <c r="Q708" s="182"/>
      <c r="R708" s="182"/>
      <c r="S708" s="182"/>
      <c r="T708" s="183"/>
      <c r="AT708" s="178" t="s">
        <v>230</v>
      </c>
      <c r="AU708" s="178" t="s">
        <v>84</v>
      </c>
      <c r="AV708" s="15" t="s">
        <v>138</v>
      </c>
      <c r="AW708" s="15" t="s">
        <v>30</v>
      </c>
      <c r="AX708" s="15" t="s">
        <v>74</v>
      </c>
      <c r="AY708" s="178" t="s">
        <v>133</v>
      </c>
    </row>
    <row r="709" spans="2:51" s="14" customFormat="1" ht="11.25">
      <c r="B709" s="170"/>
      <c r="D709" s="150" t="s">
        <v>230</v>
      </c>
      <c r="E709" s="171" t="s">
        <v>1</v>
      </c>
      <c r="F709" s="172" t="s">
        <v>783</v>
      </c>
      <c r="H709" s="173">
        <v>140.963</v>
      </c>
      <c r="L709" s="170"/>
      <c r="M709" s="174"/>
      <c r="N709" s="175"/>
      <c r="O709" s="175"/>
      <c r="P709" s="175"/>
      <c r="Q709" s="175"/>
      <c r="R709" s="175"/>
      <c r="S709" s="175"/>
      <c r="T709" s="176"/>
      <c r="AT709" s="171" t="s">
        <v>230</v>
      </c>
      <c r="AU709" s="171" t="s">
        <v>84</v>
      </c>
      <c r="AV709" s="14" t="s">
        <v>84</v>
      </c>
      <c r="AW709" s="14" t="s">
        <v>30</v>
      </c>
      <c r="AX709" s="14" t="s">
        <v>74</v>
      </c>
      <c r="AY709" s="171" t="s">
        <v>133</v>
      </c>
    </row>
    <row r="710" spans="2:51" s="15" customFormat="1" ht="11.25">
      <c r="B710" s="177"/>
      <c r="D710" s="150" t="s">
        <v>230</v>
      </c>
      <c r="E710" s="178" t="s">
        <v>1</v>
      </c>
      <c r="F710" s="179" t="s">
        <v>233</v>
      </c>
      <c r="H710" s="180">
        <v>140.963</v>
      </c>
      <c r="L710" s="177"/>
      <c r="M710" s="181"/>
      <c r="N710" s="182"/>
      <c r="O710" s="182"/>
      <c r="P710" s="182"/>
      <c r="Q710" s="182"/>
      <c r="R710" s="182"/>
      <c r="S710" s="182"/>
      <c r="T710" s="183"/>
      <c r="AT710" s="178" t="s">
        <v>230</v>
      </c>
      <c r="AU710" s="178" t="s">
        <v>84</v>
      </c>
      <c r="AV710" s="15" t="s">
        <v>138</v>
      </c>
      <c r="AW710" s="15" t="s">
        <v>30</v>
      </c>
      <c r="AX710" s="15" t="s">
        <v>82</v>
      </c>
      <c r="AY710" s="178" t="s">
        <v>133</v>
      </c>
    </row>
    <row r="711" spans="1:65" s="2" customFormat="1" ht="24.2" customHeight="1">
      <c r="A711" s="30"/>
      <c r="B711" s="136"/>
      <c r="C711" s="137" t="s">
        <v>787</v>
      </c>
      <c r="D711" s="137" t="s">
        <v>134</v>
      </c>
      <c r="E711" s="138" t="s">
        <v>788</v>
      </c>
      <c r="F711" s="139" t="s">
        <v>789</v>
      </c>
      <c r="G711" s="140" t="s">
        <v>262</v>
      </c>
      <c r="H711" s="141">
        <v>134.25</v>
      </c>
      <c r="I711" s="242"/>
      <c r="J711" s="142">
        <f>ROUND(I711*H711,2)</f>
        <v>0</v>
      </c>
      <c r="K711" s="143"/>
      <c r="L711" s="31"/>
      <c r="M711" s="144" t="s">
        <v>1</v>
      </c>
      <c r="N711" s="145" t="s">
        <v>39</v>
      </c>
      <c r="O711" s="146">
        <v>0</v>
      </c>
      <c r="P711" s="146">
        <f>O711*H711</f>
        <v>0</v>
      </c>
      <c r="Q711" s="146">
        <v>0</v>
      </c>
      <c r="R711" s="146">
        <f>Q711*H711</f>
        <v>0</v>
      </c>
      <c r="S711" s="146">
        <v>0</v>
      </c>
      <c r="T711" s="147">
        <f>S711*H711</f>
        <v>0</v>
      </c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R711" s="148" t="s">
        <v>169</v>
      </c>
      <c r="AT711" s="148" t="s">
        <v>134</v>
      </c>
      <c r="AU711" s="148" t="s">
        <v>84</v>
      </c>
      <c r="AY711" s="18" t="s">
        <v>133</v>
      </c>
      <c r="BE711" s="149">
        <f>IF(N711="základní",J711,0)</f>
        <v>0</v>
      </c>
      <c r="BF711" s="149">
        <f>IF(N711="snížená",J711,0)</f>
        <v>0</v>
      </c>
      <c r="BG711" s="149">
        <f>IF(N711="zákl. přenesená",J711,0)</f>
        <v>0</v>
      </c>
      <c r="BH711" s="149">
        <f>IF(N711="sníž. přenesená",J711,0)</f>
        <v>0</v>
      </c>
      <c r="BI711" s="149">
        <f>IF(N711="nulová",J711,0)</f>
        <v>0</v>
      </c>
      <c r="BJ711" s="18" t="s">
        <v>82</v>
      </c>
      <c r="BK711" s="149">
        <f>ROUND(I711*H711,2)</f>
        <v>0</v>
      </c>
      <c r="BL711" s="18" t="s">
        <v>169</v>
      </c>
      <c r="BM711" s="148" t="s">
        <v>790</v>
      </c>
    </row>
    <row r="712" spans="2:51" s="13" customFormat="1" ht="11.25">
      <c r="B712" s="164"/>
      <c r="D712" s="150" t="s">
        <v>230</v>
      </c>
      <c r="E712" s="165" t="s">
        <v>1</v>
      </c>
      <c r="F712" s="166" t="s">
        <v>749</v>
      </c>
      <c r="H712" s="165" t="s">
        <v>1</v>
      </c>
      <c r="L712" s="164"/>
      <c r="M712" s="167"/>
      <c r="N712" s="168"/>
      <c r="O712" s="168"/>
      <c r="P712" s="168"/>
      <c r="Q712" s="168"/>
      <c r="R712" s="168"/>
      <c r="S712" s="168"/>
      <c r="T712" s="169"/>
      <c r="AT712" s="165" t="s">
        <v>230</v>
      </c>
      <c r="AU712" s="165" t="s">
        <v>84</v>
      </c>
      <c r="AV712" s="13" t="s">
        <v>82</v>
      </c>
      <c r="AW712" s="13" t="s">
        <v>30</v>
      </c>
      <c r="AX712" s="13" t="s">
        <v>74</v>
      </c>
      <c r="AY712" s="165" t="s">
        <v>133</v>
      </c>
    </row>
    <row r="713" spans="2:51" s="14" customFormat="1" ht="11.25">
      <c r="B713" s="170"/>
      <c r="D713" s="150" t="s">
        <v>230</v>
      </c>
      <c r="E713" s="171" t="s">
        <v>1</v>
      </c>
      <c r="F713" s="172" t="s">
        <v>741</v>
      </c>
      <c r="H713" s="173">
        <v>45.6</v>
      </c>
      <c r="L713" s="170"/>
      <c r="M713" s="174"/>
      <c r="N713" s="175"/>
      <c r="O713" s="175"/>
      <c r="P713" s="175"/>
      <c r="Q713" s="175"/>
      <c r="R713" s="175"/>
      <c r="S713" s="175"/>
      <c r="T713" s="176"/>
      <c r="AT713" s="171" t="s">
        <v>230</v>
      </c>
      <c r="AU713" s="171" t="s">
        <v>84</v>
      </c>
      <c r="AV713" s="14" t="s">
        <v>84</v>
      </c>
      <c r="AW713" s="14" t="s">
        <v>30</v>
      </c>
      <c r="AX713" s="14" t="s">
        <v>74</v>
      </c>
      <c r="AY713" s="171" t="s">
        <v>133</v>
      </c>
    </row>
    <row r="714" spans="2:51" s="13" customFormat="1" ht="11.25">
      <c r="B714" s="164"/>
      <c r="D714" s="150" t="s">
        <v>230</v>
      </c>
      <c r="E714" s="165" t="s">
        <v>1</v>
      </c>
      <c r="F714" s="166" t="s">
        <v>742</v>
      </c>
      <c r="H714" s="165" t="s">
        <v>1</v>
      </c>
      <c r="L714" s="164"/>
      <c r="M714" s="167"/>
      <c r="N714" s="168"/>
      <c r="O714" s="168"/>
      <c r="P714" s="168"/>
      <c r="Q714" s="168"/>
      <c r="R714" s="168"/>
      <c r="S714" s="168"/>
      <c r="T714" s="169"/>
      <c r="AT714" s="165" t="s">
        <v>230</v>
      </c>
      <c r="AU714" s="165" t="s">
        <v>84</v>
      </c>
      <c r="AV714" s="13" t="s">
        <v>82</v>
      </c>
      <c r="AW714" s="13" t="s">
        <v>30</v>
      </c>
      <c r="AX714" s="13" t="s">
        <v>74</v>
      </c>
      <c r="AY714" s="165" t="s">
        <v>133</v>
      </c>
    </row>
    <row r="715" spans="2:51" s="14" customFormat="1" ht="11.25">
      <c r="B715" s="170"/>
      <c r="D715" s="150" t="s">
        <v>230</v>
      </c>
      <c r="E715" s="171" t="s">
        <v>1</v>
      </c>
      <c r="F715" s="172" t="s">
        <v>743</v>
      </c>
      <c r="H715" s="173">
        <v>41.4</v>
      </c>
      <c r="L715" s="170"/>
      <c r="M715" s="174"/>
      <c r="N715" s="175"/>
      <c r="O715" s="175"/>
      <c r="P715" s="175"/>
      <c r="Q715" s="175"/>
      <c r="R715" s="175"/>
      <c r="S715" s="175"/>
      <c r="T715" s="176"/>
      <c r="AT715" s="171" t="s">
        <v>230</v>
      </c>
      <c r="AU715" s="171" t="s">
        <v>84</v>
      </c>
      <c r="AV715" s="14" t="s">
        <v>84</v>
      </c>
      <c r="AW715" s="14" t="s">
        <v>30</v>
      </c>
      <c r="AX715" s="14" t="s">
        <v>74</v>
      </c>
      <c r="AY715" s="171" t="s">
        <v>133</v>
      </c>
    </row>
    <row r="716" spans="2:51" s="13" customFormat="1" ht="11.25">
      <c r="B716" s="164"/>
      <c r="D716" s="150" t="s">
        <v>230</v>
      </c>
      <c r="E716" s="165" t="s">
        <v>1</v>
      </c>
      <c r="F716" s="166" t="s">
        <v>744</v>
      </c>
      <c r="H716" s="165" t="s">
        <v>1</v>
      </c>
      <c r="L716" s="164"/>
      <c r="M716" s="167"/>
      <c r="N716" s="168"/>
      <c r="O716" s="168"/>
      <c r="P716" s="168"/>
      <c r="Q716" s="168"/>
      <c r="R716" s="168"/>
      <c r="S716" s="168"/>
      <c r="T716" s="169"/>
      <c r="AT716" s="165" t="s">
        <v>230</v>
      </c>
      <c r="AU716" s="165" t="s">
        <v>84</v>
      </c>
      <c r="AV716" s="13" t="s">
        <v>82</v>
      </c>
      <c r="AW716" s="13" t="s">
        <v>30</v>
      </c>
      <c r="AX716" s="13" t="s">
        <v>74</v>
      </c>
      <c r="AY716" s="165" t="s">
        <v>133</v>
      </c>
    </row>
    <row r="717" spans="2:51" s="14" customFormat="1" ht="11.25">
      <c r="B717" s="170"/>
      <c r="D717" s="150" t="s">
        <v>230</v>
      </c>
      <c r="E717" s="171" t="s">
        <v>1</v>
      </c>
      <c r="F717" s="172" t="s">
        <v>745</v>
      </c>
      <c r="H717" s="173">
        <v>47.25</v>
      </c>
      <c r="L717" s="170"/>
      <c r="M717" s="174"/>
      <c r="N717" s="175"/>
      <c r="O717" s="175"/>
      <c r="P717" s="175"/>
      <c r="Q717" s="175"/>
      <c r="R717" s="175"/>
      <c r="S717" s="175"/>
      <c r="T717" s="176"/>
      <c r="AT717" s="171" t="s">
        <v>230</v>
      </c>
      <c r="AU717" s="171" t="s">
        <v>84</v>
      </c>
      <c r="AV717" s="14" t="s">
        <v>84</v>
      </c>
      <c r="AW717" s="14" t="s">
        <v>30</v>
      </c>
      <c r="AX717" s="14" t="s">
        <v>74</v>
      </c>
      <c r="AY717" s="171" t="s">
        <v>133</v>
      </c>
    </row>
    <row r="718" spans="2:51" s="15" customFormat="1" ht="11.25">
      <c r="B718" s="177"/>
      <c r="D718" s="150" t="s">
        <v>230</v>
      </c>
      <c r="E718" s="178" t="s">
        <v>1</v>
      </c>
      <c r="F718" s="179" t="s">
        <v>233</v>
      </c>
      <c r="H718" s="180">
        <v>134.25</v>
      </c>
      <c r="L718" s="177"/>
      <c r="M718" s="181"/>
      <c r="N718" s="182"/>
      <c r="O718" s="182"/>
      <c r="P718" s="182"/>
      <c r="Q718" s="182"/>
      <c r="R718" s="182"/>
      <c r="S718" s="182"/>
      <c r="T718" s="183"/>
      <c r="AT718" s="178" t="s">
        <v>230</v>
      </c>
      <c r="AU718" s="178" t="s">
        <v>84</v>
      </c>
      <c r="AV718" s="15" t="s">
        <v>138</v>
      </c>
      <c r="AW718" s="15" t="s">
        <v>30</v>
      </c>
      <c r="AX718" s="15" t="s">
        <v>82</v>
      </c>
      <c r="AY718" s="178" t="s">
        <v>133</v>
      </c>
    </row>
    <row r="719" spans="1:65" s="2" customFormat="1" ht="16.5" customHeight="1">
      <c r="A719" s="30"/>
      <c r="B719" s="136"/>
      <c r="C719" s="184" t="s">
        <v>503</v>
      </c>
      <c r="D719" s="184" t="s">
        <v>244</v>
      </c>
      <c r="E719" s="185" t="s">
        <v>791</v>
      </c>
      <c r="F719" s="186" t="s">
        <v>792</v>
      </c>
      <c r="G719" s="187" t="s">
        <v>229</v>
      </c>
      <c r="H719" s="188">
        <v>18.795</v>
      </c>
      <c r="I719" s="245"/>
      <c r="J719" s="189">
        <f>ROUND(I719*H719,2)</f>
        <v>0</v>
      </c>
      <c r="K719" s="190"/>
      <c r="L719" s="191"/>
      <c r="M719" s="192" t="s">
        <v>1</v>
      </c>
      <c r="N719" s="193" t="s">
        <v>39</v>
      </c>
      <c r="O719" s="146">
        <v>0</v>
      </c>
      <c r="P719" s="146">
        <f>O719*H719</f>
        <v>0</v>
      </c>
      <c r="Q719" s="146">
        <v>0</v>
      </c>
      <c r="R719" s="146">
        <f>Q719*H719</f>
        <v>0</v>
      </c>
      <c r="S719" s="146">
        <v>0</v>
      </c>
      <c r="T719" s="147">
        <f>S719*H719</f>
        <v>0</v>
      </c>
      <c r="U719" s="30"/>
      <c r="V719" s="243"/>
      <c r="W719" s="30"/>
      <c r="X719" s="30"/>
      <c r="Y719" s="30"/>
      <c r="Z719" s="30"/>
      <c r="AA719" s="30"/>
      <c r="AB719" s="30"/>
      <c r="AC719" s="30"/>
      <c r="AD719" s="30"/>
      <c r="AE719" s="30"/>
      <c r="AR719" s="148" t="s">
        <v>281</v>
      </c>
      <c r="AT719" s="148" t="s">
        <v>244</v>
      </c>
      <c r="AU719" s="148" t="s">
        <v>84</v>
      </c>
      <c r="AY719" s="18" t="s">
        <v>133</v>
      </c>
      <c r="BE719" s="149">
        <f>IF(N719="základní",J719,0)</f>
        <v>0</v>
      </c>
      <c r="BF719" s="149">
        <f>IF(N719="snížená",J719,0)</f>
        <v>0</v>
      </c>
      <c r="BG719" s="149">
        <f>IF(N719="zákl. přenesená",J719,0)</f>
        <v>0</v>
      </c>
      <c r="BH719" s="149">
        <f>IF(N719="sníž. přenesená",J719,0)</f>
        <v>0</v>
      </c>
      <c r="BI719" s="149">
        <f>IF(N719="nulová",J719,0)</f>
        <v>0</v>
      </c>
      <c r="BJ719" s="18" t="s">
        <v>82</v>
      </c>
      <c r="BK719" s="149">
        <f>ROUND(I719*H719,2)</f>
        <v>0</v>
      </c>
      <c r="BL719" s="18" t="s">
        <v>169</v>
      </c>
      <c r="BM719" s="148" t="s">
        <v>793</v>
      </c>
    </row>
    <row r="720" spans="2:51" s="13" customFormat="1" ht="11.25">
      <c r="B720" s="164"/>
      <c r="D720" s="150" t="s">
        <v>230</v>
      </c>
      <c r="E720" s="165" t="s">
        <v>1</v>
      </c>
      <c r="F720" s="166" t="s">
        <v>740</v>
      </c>
      <c r="H720" s="165" t="s">
        <v>1</v>
      </c>
      <c r="L720" s="164"/>
      <c r="M720" s="167"/>
      <c r="N720" s="168"/>
      <c r="O720" s="168"/>
      <c r="P720" s="168"/>
      <c r="Q720" s="168"/>
      <c r="R720" s="168"/>
      <c r="S720" s="168"/>
      <c r="T720" s="169"/>
      <c r="AT720" s="165" t="s">
        <v>230</v>
      </c>
      <c r="AU720" s="165" t="s">
        <v>84</v>
      </c>
      <c r="AV720" s="13" t="s">
        <v>82</v>
      </c>
      <c r="AW720" s="13" t="s">
        <v>30</v>
      </c>
      <c r="AX720" s="13" t="s">
        <v>74</v>
      </c>
      <c r="AY720" s="165" t="s">
        <v>133</v>
      </c>
    </row>
    <row r="721" spans="2:51" s="14" customFormat="1" ht="11.25">
      <c r="B721" s="170"/>
      <c r="D721" s="150" t="s">
        <v>230</v>
      </c>
      <c r="E721" s="171" t="s">
        <v>1</v>
      </c>
      <c r="F721" s="172" t="s">
        <v>794</v>
      </c>
      <c r="H721" s="173">
        <v>6.384</v>
      </c>
      <c r="L721" s="170"/>
      <c r="M721" s="174"/>
      <c r="N721" s="175"/>
      <c r="O721" s="175"/>
      <c r="P721" s="175"/>
      <c r="Q721" s="175"/>
      <c r="R721" s="175"/>
      <c r="S721" s="175"/>
      <c r="T721" s="176"/>
      <c r="AT721" s="171" t="s">
        <v>230</v>
      </c>
      <c r="AU721" s="171" t="s">
        <v>84</v>
      </c>
      <c r="AV721" s="14" t="s">
        <v>84</v>
      </c>
      <c r="AW721" s="14" t="s">
        <v>30</v>
      </c>
      <c r="AX721" s="14" t="s">
        <v>74</v>
      </c>
      <c r="AY721" s="171" t="s">
        <v>133</v>
      </c>
    </row>
    <row r="722" spans="2:51" s="13" customFormat="1" ht="11.25">
      <c r="B722" s="164"/>
      <c r="D722" s="150" t="s">
        <v>230</v>
      </c>
      <c r="E722" s="165" t="s">
        <v>1</v>
      </c>
      <c r="F722" s="166" t="s">
        <v>742</v>
      </c>
      <c r="H722" s="165" t="s">
        <v>1</v>
      </c>
      <c r="L722" s="164"/>
      <c r="M722" s="167"/>
      <c r="N722" s="168"/>
      <c r="O722" s="168"/>
      <c r="P722" s="168"/>
      <c r="Q722" s="168"/>
      <c r="R722" s="168"/>
      <c r="S722" s="168"/>
      <c r="T722" s="169"/>
      <c r="AT722" s="165" t="s">
        <v>230</v>
      </c>
      <c r="AU722" s="165" t="s">
        <v>84</v>
      </c>
      <c r="AV722" s="13" t="s">
        <v>82</v>
      </c>
      <c r="AW722" s="13" t="s">
        <v>30</v>
      </c>
      <c r="AX722" s="13" t="s">
        <v>74</v>
      </c>
      <c r="AY722" s="165" t="s">
        <v>133</v>
      </c>
    </row>
    <row r="723" spans="2:51" s="14" customFormat="1" ht="11.25">
      <c r="B723" s="170"/>
      <c r="D723" s="150" t="s">
        <v>230</v>
      </c>
      <c r="E723" s="171" t="s">
        <v>1</v>
      </c>
      <c r="F723" s="172" t="s">
        <v>795</v>
      </c>
      <c r="H723" s="173">
        <v>5.796</v>
      </c>
      <c r="L723" s="170"/>
      <c r="M723" s="174"/>
      <c r="N723" s="175"/>
      <c r="O723" s="175"/>
      <c r="P723" s="175"/>
      <c r="Q723" s="175"/>
      <c r="R723" s="175"/>
      <c r="S723" s="175"/>
      <c r="T723" s="176"/>
      <c r="AT723" s="171" t="s">
        <v>230</v>
      </c>
      <c r="AU723" s="171" t="s">
        <v>84</v>
      </c>
      <c r="AV723" s="14" t="s">
        <v>84</v>
      </c>
      <c r="AW723" s="14" t="s">
        <v>30</v>
      </c>
      <c r="AX723" s="14" t="s">
        <v>74</v>
      </c>
      <c r="AY723" s="171" t="s">
        <v>133</v>
      </c>
    </row>
    <row r="724" spans="2:51" s="13" customFormat="1" ht="11.25">
      <c r="B724" s="164"/>
      <c r="D724" s="150" t="s">
        <v>230</v>
      </c>
      <c r="E724" s="165" t="s">
        <v>1</v>
      </c>
      <c r="F724" s="166" t="s">
        <v>744</v>
      </c>
      <c r="H724" s="165" t="s">
        <v>1</v>
      </c>
      <c r="L724" s="164"/>
      <c r="M724" s="167"/>
      <c r="N724" s="168"/>
      <c r="O724" s="168"/>
      <c r="P724" s="168"/>
      <c r="Q724" s="168"/>
      <c r="R724" s="168"/>
      <c r="S724" s="168"/>
      <c r="T724" s="169"/>
      <c r="AT724" s="165" t="s">
        <v>230</v>
      </c>
      <c r="AU724" s="165" t="s">
        <v>84</v>
      </c>
      <c r="AV724" s="13" t="s">
        <v>82</v>
      </c>
      <c r="AW724" s="13" t="s">
        <v>30</v>
      </c>
      <c r="AX724" s="13" t="s">
        <v>74</v>
      </c>
      <c r="AY724" s="165" t="s">
        <v>133</v>
      </c>
    </row>
    <row r="725" spans="2:51" s="14" customFormat="1" ht="11.25">
      <c r="B725" s="170"/>
      <c r="D725" s="150" t="s">
        <v>230</v>
      </c>
      <c r="E725" s="171" t="s">
        <v>1</v>
      </c>
      <c r="F725" s="172" t="s">
        <v>796</v>
      </c>
      <c r="H725" s="173">
        <v>6.615</v>
      </c>
      <c r="L725" s="170"/>
      <c r="M725" s="174"/>
      <c r="N725" s="175"/>
      <c r="O725" s="175"/>
      <c r="P725" s="175"/>
      <c r="Q725" s="175"/>
      <c r="R725" s="175"/>
      <c r="S725" s="175"/>
      <c r="T725" s="176"/>
      <c r="AT725" s="171" t="s">
        <v>230</v>
      </c>
      <c r="AU725" s="171" t="s">
        <v>84</v>
      </c>
      <c r="AV725" s="14" t="s">
        <v>84</v>
      </c>
      <c r="AW725" s="14" t="s">
        <v>30</v>
      </c>
      <c r="AX725" s="14" t="s">
        <v>74</v>
      </c>
      <c r="AY725" s="171" t="s">
        <v>133</v>
      </c>
    </row>
    <row r="726" spans="2:51" s="15" customFormat="1" ht="11.25">
      <c r="B726" s="177"/>
      <c r="D726" s="150" t="s">
        <v>230</v>
      </c>
      <c r="E726" s="178" t="s">
        <v>1</v>
      </c>
      <c r="F726" s="179" t="s">
        <v>233</v>
      </c>
      <c r="H726" s="180">
        <v>18.795</v>
      </c>
      <c r="L726" s="177"/>
      <c r="M726" s="181"/>
      <c r="N726" s="182"/>
      <c r="O726" s="182"/>
      <c r="P726" s="182"/>
      <c r="Q726" s="182"/>
      <c r="R726" s="182"/>
      <c r="S726" s="182"/>
      <c r="T726" s="183"/>
      <c r="AT726" s="178" t="s">
        <v>230</v>
      </c>
      <c r="AU726" s="178" t="s">
        <v>84</v>
      </c>
      <c r="AV726" s="15" t="s">
        <v>138</v>
      </c>
      <c r="AW726" s="15" t="s">
        <v>30</v>
      </c>
      <c r="AX726" s="15" t="s">
        <v>82</v>
      </c>
      <c r="AY726" s="178" t="s">
        <v>133</v>
      </c>
    </row>
    <row r="727" spans="1:65" s="2" customFormat="1" ht="24.2" customHeight="1">
      <c r="A727" s="30"/>
      <c r="B727" s="136"/>
      <c r="C727" s="137" t="s">
        <v>797</v>
      </c>
      <c r="D727" s="137" t="s">
        <v>134</v>
      </c>
      <c r="E727" s="138" t="s">
        <v>798</v>
      </c>
      <c r="F727" s="139" t="s">
        <v>799</v>
      </c>
      <c r="G727" s="140" t="s">
        <v>732</v>
      </c>
      <c r="H727" s="141">
        <v>3265.583</v>
      </c>
      <c r="I727" s="242"/>
      <c r="J727" s="142">
        <f>ROUND(I727*H727,2)</f>
        <v>0</v>
      </c>
      <c r="K727" s="143"/>
      <c r="L727" s="31"/>
      <c r="M727" s="144" t="s">
        <v>1</v>
      </c>
      <c r="N727" s="145" t="s">
        <v>39</v>
      </c>
      <c r="O727" s="146">
        <v>0</v>
      </c>
      <c r="P727" s="146">
        <f>O727*H727</f>
        <v>0</v>
      </c>
      <c r="Q727" s="146">
        <v>0</v>
      </c>
      <c r="R727" s="146">
        <f>Q727*H727</f>
        <v>0</v>
      </c>
      <c r="S727" s="146">
        <v>0</v>
      </c>
      <c r="T727" s="147">
        <f>S727*H727</f>
        <v>0</v>
      </c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R727" s="148" t="s">
        <v>169</v>
      </c>
      <c r="AT727" s="148" t="s">
        <v>134</v>
      </c>
      <c r="AU727" s="148" t="s">
        <v>84</v>
      </c>
      <c r="AY727" s="18" t="s">
        <v>133</v>
      </c>
      <c r="BE727" s="149">
        <f>IF(N727="základní",J727,0)</f>
        <v>0</v>
      </c>
      <c r="BF727" s="149">
        <f>IF(N727="snížená",J727,0)</f>
        <v>0</v>
      </c>
      <c r="BG727" s="149">
        <f>IF(N727="zákl. přenesená",J727,0)</f>
        <v>0</v>
      </c>
      <c r="BH727" s="149">
        <f>IF(N727="sníž. přenesená",J727,0)</f>
        <v>0</v>
      </c>
      <c r="BI727" s="149">
        <f>IF(N727="nulová",J727,0)</f>
        <v>0</v>
      </c>
      <c r="BJ727" s="18" t="s">
        <v>82</v>
      </c>
      <c r="BK727" s="149">
        <f>ROUND(I727*H727,2)</f>
        <v>0</v>
      </c>
      <c r="BL727" s="18" t="s">
        <v>169</v>
      </c>
      <c r="BM727" s="148" t="s">
        <v>800</v>
      </c>
    </row>
    <row r="728" spans="2:63" s="11" customFormat="1" ht="22.9" customHeight="1">
      <c r="B728" s="126"/>
      <c r="D728" s="127" t="s">
        <v>73</v>
      </c>
      <c r="E728" s="162" t="s">
        <v>801</v>
      </c>
      <c r="F728" s="162" t="s">
        <v>802</v>
      </c>
      <c r="J728" s="163">
        <f>BK728</f>
        <v>0</v>
      </c>
      <c r="L728" s="126"/>
      <c r="M728" s="130"/>
      <c r="N728" s="131"/>
      <c r="O728" s="131"/>
      <c r="P728" s="132">
        <f>SUM(P729:P900)</f>
        <v>0</v>
      </c>
      <c r="Q728" s="131"/>
      <c r="R728" s="132">
        <f>SUM(R729:R900)</f>
        <v>0</v>
      </c>
      <c r="S728" s="131"/>
      <c r="T728" s="133">
        <f>SUM(T729:T900)</f>
        <v>0</v>
      </c>
      <c r="AR728" s="127" t="s">
        <v>84</v>
      </c>
      <c r="AT728" s="134" t="s">
        <v>73</v>
      </c>
      <c r="AU728" s="134" t="s">
        <v>82</v>
      </c>
      <c r="AY728" s="127" t="s">
        <v>133</v>
      </c>
      <c r="BK728" s="135">
        <f>SUM(BK729:BK900)</f>
        <v>0</v>
      </c>
    </row>
    <row r="729" spans="1:65" s="2" customFormat="1" ht="24.2" customHeight="1">
      <c r="A729" s="30"/>
      <c r="B729" s="136"/>
      <c r="C729" s="137" t="s">
        <v>507</v>
      </c>
      <c r="D729" s="137" t="s">
        <v>134</v>
      </c>
      <c r="E729" s="138" t="s">
        <v>803</v>
      </c>
      <c r="F729" s="139" t="s">
        <v>804</v>
      </c>
      <c r="G729" s="140" t="s">
        <v>262</v>
      </c>
      <c r="H729" s="141">
        <v>45.6</v>
      </c>
      <c r="I729" s="242"/>
      <c r="J729" s="142">
        <f>ROUND(I729*H729,2)</f>
        <v>0</v>
      </c>
      <c r="K729" s="143"/>
      <c r="L729" s="31"/>
      <c r="M729" s="144" t="s">
        <v>1</v>
      </c>
      <c r="N729" s="145" t="s">
        <v>39</v>
      </c>
      <c r="O729" s="146">
        <v>0</v>
      </c>
      <c r="P729" s="146">
        <f>O729*H729</f>
        <v>0</v>
      </c>
      <c r="Q729" s="146">
        <v>0</v>
      </c>
      <c r="R729" s="146">
        <f>Q729*H729</f>
        <v>0</v>
      </c>
      <c r="S729" s="146">
        <v>0</v>
      </c>
      <c r="T729" s="147">
        <f>S729*H729</f>
        <v>0</v>
      </c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R729" s="148" t="s">
        <v>169</v>
      </c>
      <c r="AT729" s="148" t="s">
        <v>134</v>
      </c>
      <c r="AU729" s="148" t="s">
        <v>84</v>
      </c>
      <c r="AY729" s="18" t="s">
        <v>133</v>
      </c>
      <c r="BE729" s="149">
        <f>IF(N729="základní",J729,0)</f>
        <v>0</v>
      </c>
      <c r="BF729" s="149">
        <f>IF(N729="snížená",J729,0)</f>
        <v>0</v>
      </c>
      <c r="BG729" s="149">
        <f>IF(N729="zákl. přenesená",J729,0)</f>
        <v>0</v>
      </c>
      <c r="BH729" s="149">
        <f>IF(N729="sníž. přenesená",J729,0)</f>
        <v>0</v>
      </c>
      <c r="BI729" s="149">
        <f>IF(N729="nulová",J729,0)</f>
        <v>0</v>
      </c>
      <c r="BJ729" s="18" t="s">
        <v>82</v>
      </c>
      <c r="BK729" s="149">
        <f>ROUND(I729*H729,2)</f>
        <v>0</v>
      </c>
      <c r="BL729" s="18" t="s">
        <v>169</v>
      </c>
      <c r="BM729" s="148" t="s">
        <v>805</v>
      </c>
    </row>
    <row r="730" spans="2:51" s="13" customFormat="1" ht="11.25">
      <c r="B730" s="164"/>
      <c r="D730" s="150" t="s">
        <v>230</v>
      </c>
      <c r="E730" s="165" t="s">
        <v>1</v>
      </c>
      <c r="F730" s="166" t="s">
        <v>740</v>
      </c>
      <c r="H730" s="165" t="s">
        <v>1</v>
      </c>
      <c r="L730" s="164"/>
      <c r="M730" s="167"/>
      <c r="N730" s="168"/>
      <c r="O730" s="168"/>
      <c r="P730" s="168"/>
      <c r="Q730" s="168"/>
      <c r="R730" s="168"/>
      <c r="S730" s="168"/>
      <c r="T730" s="169"/>
      <c r="AT730" s="165" t="s">
        <v>230</v>
      </c>
      <c r="AU730" s="165" t="s">
        <v>84</v>
      </c>
      <c r="AV730" s="13" t="s">
        <v>82</v>
      </c>
      <c r="AW730" s="13" t="s">
        <v>30</v>
      </c>
      <c r="AX730" s="13" t="s">
        <v>74</v>
      </c>
      <c r="AY730" s="165" t="s">
        <v>133</v>
      </c>
    </row>
    <row r="731" spans="2:51" s="14" customFormat="1" ht="11.25">
      <c r="B731" s="170"/>
      <c r="D731" s="150" t="s">
        <v>230</v>
      </c>
      <c r="E731" s="171" t="s">
        <v>1</v>
      </c>
      <c r="F731" s="172" t="s">
        <v>741</v>
      </c>
      <c r="H731" s="173">
        <v>45.6</v>
      </c>
      <c r="L731" s="170"/>
      <c r="M731" s="174"/>
      <c r="N731" s="175"/>
      <c r="O731" s="175"/>
      <c r="P731" s="175"/>
      <c r="Q731" s="175"/>
      <c r="R731" s="175"/>
      <c r="S731" s="175"/>
      <c r="T731" s="176"/>
      <c r="AT731" s="171" t="s">
        <v>230</v>
      </c>
      <c r="AU731" s="171" t="s">
        <v>84</v>
      </c>
      <c r="AV731" s="14" t="s">
        <v>84</v>
      </c>
      <c r="AW731" s="14" t="s">
        <v>30</v>
      </c>
      <c r="AX731" s="14" t="s">
        <v>74</v>
      </c>
      <c r="AY731" s="171" t="s">
        <v>133</v>
      </c>
    </row>
    <row r="732" spans="2:51" s="15" customFormat="1" ht="11.25">
      <c r="B732" s="177"/>
      <c r="D732" s="150" t="s">
        <v>230</v>
      </c>
      <c r="E732" s="178" t="s">
        <v>1</v>
      </c>
      <c r="F732" s="179" t="s">
        <v>233</v>
      </c>
      <c r="H732" s="180">
        <v>45.6</v>
      </c>
      <c r="L732" s="177"/>
      <c r="M732" s="181"/>
      <c r="N732" s="182"/>
      <c r="O732" s="182"/>
      <c r="P732" s="182"/>
      <c r="Q732" s="182"/>
      <c r="R732" s="182"/>
      <c r="S732" s="182"/>
      <c r="T732" s="183"/>
      <c r="AT732" s="178" t="s">
        <v>230</v>
      </c>
      <c r="AU732" s="178" t="s">
        <v>84</v>
      </c>
      <c r="AV732" s="15" t="s">
        <v>138</v>
      </c>
      <c r="AW732" s="15" t="s">
        <v>30</v>
      </c>
      <c r="AX732" s="15" t="s">
        <v>82</v>
      </c>
      <c r="AY732" s="178" t="s">
        <v>133</v>
      </c>
    </row>
    <row r="733" spans="1:65" s="2" customFormat="1" ht="24.2" customHeight="1">
      <c r="A733" s="30"/>
      <c r="B733" s="136"/>
      <c r="C733" s="184" t="s">
        <v>806</v>
      </c>
      <c r="D733" s="184" t="s">
        <v>244</v>
      </c>
      <c r="E733" s="185" t="s">
        <v>807</v>
      </c>
      <c r="F733" s="186" t="s">
        <v>808</v>
      </c>
      <c r="G733" s="187" t="s">
        <v>262</v>
      </c>
      <c r="H733" s="188">
        <v>47.88</v>
      </c>
      <c r="I733" s="245"/>
      <c r="J733" s="189">
        <f>ROUND(I733*H733,2)</f>
        <v>0</v>
      </c>
      <c r="K733" s="190"/>
      <c r="L733" s="191"/>
      <c r="M733" s="192" t="s">
        <v>1</v>
      </c>
      <c r="N733" s="193" t="s">
        <v>39</v>
      </c>
      <c r="O733" s="146">
        <v>0</v>
      </c>
      <c r="P733" s="146">
        <f>O733*H733</f>
        <v>0</v>
      </c>
      <c r="Q733" s="146">
        <v>0</v>
      </c>
      <c r="R733" s="146">
        <f>Q733*H733</f>
        <v>0</v>
      </c>
      <c r="S733" s="146">
        <v>0</v>
      </c>
      <c r="T733" s="147">
        <f>S733*H733</f>
        <v>0</v>
      </c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R733" s="148" t="s">
        <v>281</v>
      </c>
      <c r="AT733" s="148" t="s">
        <v>244</v>
      </c>
      <c r="AU733" s="148" t="s">
        <v>84</v>
      </c>
      <c r="AY733" s="18" t="s">
        <v>133</v>
      </c>
      <c r="BE733" s="149">
        <f>IF(N733="základní",J733,0)</f>
        <v>0</v>
      </c>
      <c r="BF733" s="149">
        <f>IF(N733="snížená",J733,0)</f>
        <v>0</v>
      </c>
      <c r="BG733" s="149">
        <f>IF(N733="zákl. přenesená",J733,0)</f>
        <v>0</v>
      </c>
      <c r="BH733" s="149">
        <f>IF(N733="sníž. přenesená",J733,0)</f>
        <v>0</v>
      </c>
      <c r="BI733" s="149">
        <f>IF(N733="nulová",J733,0)</f>
        <v>0</v>
      </c>
      <c r="BJ733" s="18" t="s">
        <v>82</v>
      </c>
      <c r="BK733" s="149">
        <f>ROUND(I733*H733,2)</f>
        <v>0</v>
      </c>
      <c r="BL733" s="18" t="s">
        <v>169</v>
      </c>
      <c r="BM733" s="148" t="s">
        <v>809</v>
      </c>
    </row>
    <row r="734" spans="2:51" s="14" customFormat="1" ht="11.25">
      <c r="B734" s="170"/>
      <c r="D734" s="150" t="s">
        <v>230</v>
      </c>
      <c r="E734" s="171" t="s">
        <v>1</v>
      </c>
      <c r="F734" s="172" t="s">
        <v>810</v>
      </c>
      <c r="H734" s="173">
        <v>47.88</v>
      </c>
      <c r="L734" s="170"/>
      <c r="M734" s="174"/>
      <c r="N734" s="175"/>
      <c r="O734" s="175"/>
      <c r="P734" s="175"/>
      <c r="Q734" s="175"/>
      <c r="R734" s="175"/>
      <c r="S734" s="175"/>
      <c r="T734" s="176"/>
      <c r="AT734" s="171" t="s">
        <v>230</v>
      </c>
      <c r="AU734" s="171" t="s">
        <v>84</v>
      </c>
      <c r="AV734" s="14" t="s">
        <v>84</v>
      </c>
      <c r="AW734" s="14" t="s">
        <v>30</v>
      </c>
      <c r="AX734" s="14" t="s">
        <v>74</v>
      </c>
      <c r="AY734" s="171" t="s">
        <v>133</v>
      </c>
    </row>
    <row r="735" spans="2:51" s="15" customFormat="1" ht="11.25">
      <c r="B735" s="177"/>
      <c r="D735" s="150" t="s">
        <v>230</v>
      </c>
      <c r="E735" s="178" t="s">
        <v>1</v>
      </c>
      <c r="F735" s="179" t="s">
        <v>233</v>
      </c>
      <c r="H735" s="180">
        <v>47.88</v>
      </c>
      <c r="L735" s="177"/>
      <c r="M735" s="181"/>
      <c r="N735" s="182"/>
      <c r="O735" s="182"/>
      <c r="P735" s="182"/>
      <c r="Q735" s="182"/>
      <c r="R735" s="182"/>
      <c r="S735" s="182"/>
      <c r="T735" s="183"/>
      <c r="AT735" s="178" t="s">
        <v>230</v>
      </c>
      <c r="AU735" s="178" t="s">
        <v>84</v>
      </c>
      <c r="AV735" s="15" t="s">
        <v>138</v>
      </c>
      <c r="AW735" s="15" t="s">
        <v>30</v>
      </c>
      <c r="AX735" s="15" t="s">
        <v>82</v>
      </c>
      <c r="AY735" s="178" t="s">
        <v>133</v>
      </c>
    </row>
    <row r="736" spans="1:65" s="2" customFormat="1" ht="24.2" customHeight="1">
      <c r="A736" s="30"/>
      <c r="B736" s="136"/>
      <c r="C736" s="137" t="s">
        <v>510</v>
      </c>
      <c r="D736" s="137" t="s">
        <v>134</v>
      </c>
      <c r="E736" s="138" t="s">
        <v>811</v>
      </c>
      <c r="F736" s="139" t="s">
        <v>812</v>
      </c>
      <c r="G736" s="140" t="s">
        <v>262</v>
      </c>
      <c r="H736" s="141">
        <v>226.984</v>
      </c>
      <c r="I736" s="242"/>
      <c r="J736" s="142">
        <f>ROUND(I736*H736,2)</f>
        <v>0</v>
      </c>
      <c r="K736" s="143"/>
      <c r="L736" s="31"/>
      <c r="M736" s="144" t="s">
        <v>1</v>
      </c>
      <c r="N736" s="145" t="s">
        <v>39</v>
      </c>
      <c r="O736" s="146">
        <v>0</v>
      </c>
      <c r="P736" s="146">
        <f>O736*H736</f>
        <v>0</v>
      </c>
      <c r="Q736" s="146">
        <v>0</v>
      </c>
      <c r="R736" s="146">
        <f>Q736*H736</f>
        <v>0</v>
      </c>
      <c r="S736" s="146">
        <v>0</v>
      </c>
      <c r="T736" s="147">
        <f>S736*H736</f>
        <v>0</v>
      </c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R736" s="148" t="s">
        <v>169</v>
      </c>
      <c r="AT736" s="148" t="s">
        <v>134</v>
      </c>
      <c r="AU736" s="148" t="s">
        <v>84</v>
      </c>
      <c r="AY736" s="18" t="s">
        <v>133</v>
      </c>
      <c r="BE736" s="149">
        <f>IF(N736="základní",J736,0)</f>
        <v>0</v>
      </c>
      <c r="BF736" s="149">
        <f>IF(N736="snížená",J736,0)</f>
        <v>0</v>
      </c>
      <c r="BG736" s="149">
        <f>IF(N736="zákl. přenesená",J736,0)</f>
        <v>0</v>
      </c>
      <c r="BH736" s="149">
        <f>IF(N736="sníž. přenesená",J736,0)</f>
        <v>0</v>
      </c>
      <c r="BI736" s="149">
        <f>IF(N736="nulová",J736,0)</f>
        <v>0</v>
      </c>
      <c r="BJ736" s="18" t="s">
        <v>82</v>
      </c>
      <c r="BK736" s="149">
        <f>ROUND(I736*H736,2)</f>
        <v>0</v>
      </c>
      <c r="BL736" s="18" t="s">
        <v>169</v>
      </c>
      <c r="BM736" s="148" t="s">
        <v>813</v>
      </c>
    </row>
    <row r="737" spans="2:51" s="13" customFormat="1" ht="11.25">
      <c r="B737" s="164"/>
      <c r="D737" s="150" t="s">
        <v>230</v>
      </c>
      <c r="E737" s="165" t="s">
        <v>1</v>
      </c>
      <c r="F737" s="166" t="s">
        <v>299</v>
      </c>
      <c r="H737" s="165" t="s">
        <v>1</v>
      </c>
      <c r="L737" s="164"/>
      <c r="M737" s="167"/>
      <c r="N737" s="168"/>
      <c r="O737" s="168"/>
      <c r="P737" s="168"/>
      <c r="Q737" s="168"/>
      <c r="R737" s="168"/>
      <c r="S737" s="168"/>
      <c r="T737" s="169"/>
      <c r="AT737" s="165" t="s">
        <v>230</v>
      </c>
      <c r="AU737" s="165" t="s">
        <v>84</v>
      </c>
      <c r="AV737" s="13" t="s">
        <v>82</v>
      </c>
      <c r="AW737" s="13" t="s">
        <v>30</v>
      </c>
      <c r="AX737" s="13" t="s">
        <v>74</v>
      </c>
      <c r="AY737" s="165" t="s">
        <v>133</v>
      </c>
    </row>
    <row r="738" spans="2:51" s="14" customFormat="1" ht="11.25">
      <c r="B738" s="170"/>
      <c r="D738" s="150" t="s">
        <v>230</v>
      </c>
      <c r="E738" s="171" t="s">
        <v>1</v>
      </c>
      <c r="F738" s="172" t="s">
        <v>300</v>
      </c>
      <c r="H738" s="173">
        <v>94.86</v>
      </c>
      <c r="L738" s="170"/>
      <c r="M738" s="174"/>
      <c r="N738" s="175"/>
      <c r="O738" s="175"/>
      <c r="P738" s="175"/>
      <c r="Q738" s="175"/>
      <c r="R738" s="175"/>
      <c r="S738" s="175"/>
      <c r="T738" s="176"/>
      <c r="AT738" s="171" t="s">
        <v>230</v>
      </c>
      <c r="AU738" s="171" t="s">
        <v>84</v>
      </c>
      <c r="AV738" s="14" t="s">
        <v>84</v>
      </c>
      <c r="AW738" s="14" t="s">
        <v>30</v>
      </c>
      <c r="AX738" s="14" t="s">
        <v>74</v>
      </c>
      <c r="AY738" s="171" t="s">
        <v>133</v>
      </c>
    </row>
    <row r="739" spans="2:51" s="13" customFormat="1" ht="11.25">
      <c r="B739" s="164"/>
      <c r="D739" s="150" t="s">
        <v>230</v>
      </c>
      <c r="E739" s="165" t="s">
        <v>1</v>
      </c>
      <c r="F739" s="166" t="s">
        <v>515</v>
      </c>
      <c r="H739" s="165" t="s">
        <v>1</v>
      </c>
      <c r="L739" s="164"/>
      <c r="M739" s="167"/>
      <c r="N739" s="168"/>
      <c r="O739" s="168"/>
      <c r="P739" s="168"/>
      <c r="Q739" s="168"/>
      <c r="R739" s="168"/>
      <c r="S739" s="168"/>
      <c r="T739" s="169"/>
      <c r="AT739" s="165" t="s">
        <v>230</v>
      </c>
      <c r="AU739" s="165" t="s">
        <v>84</v>
      </c>
      <c r="AV739" s="13" t="s">
        <v>82</v>
      </c>
      <c r="AW739" s="13" t="s">
        <v>30</v>
      </c>
      <c r="AX739" s="13" t="s">
        <v>74</v>
      </c>
      <c r="AY739" s="165" t="s">
        <v>133</v>
      </c>
    </row>
    <row r="740" spans="2:51" s="14" customFormat="1" ht="11.25">
      <c r="B740" s="170"/>
      <c r="D740" s="150" t="s">
        <v>230</v>
      </c>
      <c r="E740" s="171" t="s">
        <v>1</v>
      </c>
      <c r="F740" s="172" t="s">
        <v>298</v>
      </c>
      <c r="H740" s="173">
        <v>39.744</v>
      </c>
      <c r="L740" s="170"/>
      <c r="M740" s="174"/>
      <c r="N740" s="175"/>
      <c r="O740" s="175"/>
      <c r="P740" s="175"/>
      <c r="Q740" s="175"/>
      <c r="R740" s="175"/>
      <c r="S740" s="175"/>
      <c r="T740" s="176"/>
      <c r="AT740" s="171" t="s">
        <v>230</v>
      </c>
      <c r="AU740" s="171" t="s">
        <v>84</v>
      </c>
      <c r="AV740" s="14" t="s">
        <v>84</v>
      </c>
      <c r="AW740" s="14" t="s">
        <v>30</v>
      </c>
      <c r="AX740" s="14" t="s">
        <v>74</v>
      </c>
      <c r="AY740" s="171" t="s">
        <v>133</v>
      </c>
    </row>
    <row r="741" spans="2:51" s="13" customFormat="1" ht="11.25">
      <c r="B741" s="164"/>
      <c r="D741" s="150" t="s">
        <v>230</v>
      </c>
      <c r="E741" s="165" t="s">
        <v>1</v>
      </c>
      <c r="F741" s="166" t="s">
        <v>595</v>
      </c>
      <c r="H741" s="165" t="s">
        <v>1</v>
      </c>
      <c r="L741" s="164"/>
      <c r="M741" s="167"/>
      <c r="N741" s="168"/>
      <c r="O741" s="168"/>
      <c r="P741" s="168"/>
      <c r="Q741" s="168"/>
      <c r="R741" s="168"/>
      <c r="S741" s="168"/>
      <c r="T741" s="169"/>
      <c r="AT741" s="165" t="s">
        <v>230</v>
      </c>
      <c r="AU741" s="165" t="s">
        <v>84</v>
      </c>
      <c r="AV741" s="13" t="s">
        <v>82</v>
      </c>
      <c r="AW741" s="13" t="s">
        <v>30</v>
      </c>
      <c r="AX741" s="13" t="s">
        <v>74</v>
      </c>
      <c r="AY741" s="165" t="s">
        <v>133</v>
      </c>
    </row>
    <row r="742" spans="2:51" s="14" customFormat="1" ht="11.25">
      <c r="B742" s="170"/>
      <c r="D742" s="150" t="s">
        <v>230</v>
      </c>
      <c r="E742" s="171" t="s">
        <v>1</v>
      </c>
      <c r="F742" s="172" t="s">
        <v>596</v>
      </c>
      <c r="H742" s="173">
        <v>92.38</v>
      </c>
      <c r="L742" s="170"/>
      <c r="M742" s="174"/>
      <c r="N742" s="175"/>
      <c r="O742" s="175"/>
      <c r="P742" s="175"/>
      <c r="Q742" s="175"/>
      <c r="R742" s="175"/>
      <c r="S742" s="175"/>
      <c r="T742" s="176"/>
      <c r="AT742" s="171" t="s">
        <v>230</v>
      </c>
      <c r="AU742" s="171" t="s">
        <v>84</v>
      </c>
      <c r="AV742" s="14" t="s">
        <v>84</v>
      </c>
      <c r="AW742" s="14" t="s">
        <v>30</v>
      </c>
      <c r="AX742" s="14" t="s">
        <v>74</v>
      </c>
      <c r="AY742" s="171" t="s">
        <v>133</v>
      </c>
    </row>
    <row r="743" spans="2:51" s="15" customFormat="1" ht="11.25">
      <c r="B743" s="177"/>
      <c r="D743" s="150" t="s">
        <v>230</v>
      </c>
      <c r="E743" s="178" t="s">
        <v>1</v>
      </c>
      <c r="F743" s="179" t="s">
        <v>233</v>
      </c>
      <c r="H743" s="180">
        <v>226.98399999999998</v>
      </c>
      <c r="L743" s="177"/>
      <c r="M743" s="181"/>
      <c r="N743" s="182"/>
      <c r="O743" s="182"/>
      <c r="P743" s="182"/>
      <c r="Q743" s="182"/>
      <c r="R743" s="182"/>
      <c r="S743" s="182"/>
      <c r="T743" s="183"/>
      <c r="AT743" s="178" t="s">
        <v>230</v>
      </c>
      <c r="AU743" s="178" t="s">
        <v>84</v>
      </c>
      <c r="AV743" s="15" t="s">
        <v>138</v>
      </c>
      <c r="AW743" s="15" t="s">
        <v>30</v>
      </c>
      <c r="AX743" s="15" t="s">
        <v>82</v>
      </c>
      <c r="AY743" s="178" t="s">
        <v>133</v>
      </c>
    </row>
    <row r="744" spans="1:65" s="2" customFormat="1" ht="24.2" customHeight="1">
      <c r="A744" s="30"/>
      <c r="B744" s="136"/>
      <c r="C744" s="137" t="s">
        <v>814</v>
      </c>
      <c r="D744" s="137" t="s">
        <v>134</v>
      </c>
      <c r="E744" s="138" t="s">
        <v>815</v>
      </c>
      <c r="F744" s="139" t="s">
        <v>816</v>
      </c>
      <c r="G744" s="140" t="s">
        <v>262</v>
      </c>
      <c r="H744" s="141">
        <v>134.604</v>
      </c>
      <c r="I744" s="242"/>
      <c r="J744" s="142">
        <f>ROUND(I744*H744,2)</f>
        <v>0</v>
      </c>
      <c r="K744" s="143"/>
      <c r="L744" s="31"/>
      <c r="M744" s="144" t="s">
        <v>1</v>
      </c>
      <c r="N744" s="145" t="s">
        <v>39</v>
      </c>
      <c r="O744" s="146">
        <v>0</v>
      </c>
      <c r="P744" s="146">
        <f>O744*H744</f>
        <v>0</v>
      </c>
      <c r="Q744" s="146">
        <v>0</v>
      </c>
      <c r="R744" s="146">
        <f>Q744*H744</f>
        <v>0</v>
      </c>
      <c r="S744" s="146">
        <v>0</v>
      </c>
      <c r="T744" s="147">
        <f>S744*H744</f>
        <v>0</v>
      </c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R744" s="148" t="s">
        <v>169</v>
      </c>
      <c r="AT744" s="148" t="s">
        <v>134</v>
      </c>
      <c r="AU744" s="148" t="s">
        <v>84</v>
      </c>
      <c r="AY744" s="18" t="s">
        <v>133</v>
      </c>
      <c r="BE744" s="149">
        <f>IF(N744="základní",J744,0)</f>
        <v>0</v>
      </c>
      <c r="BF744" s="149">
        <f>IF(N744="snížená",J744,0)</f>
        <v>0</v>
      </c>
      <c r="BG744" s="149">
        <f>IF(N744="zákl. přenesená",J744,0)</f>
        <v>0</v>
      </c>
      <c r="BH744" s="149">
        <f>IF(N744="sníž. přenesená",J744,0)</f>
        <v>0</v>
      </c>
      <c r="BI744" s="149">
        <f>IF(N744="nulová",J744,0)</f>
        <v>0</v>
      </c>
      <c r="BJ744" s="18" t="s">
        <v>82</v>
      </c>
      <c r="BK744" s="149">
        <f>ROUND(I744*H744,2)</f>
        <v>0</v>
      </c>
      <c r="BL744" s="18" t="s">
        <v>169</v>
      </c>
      <c r="BM744" s="148" t="s">
        <v>817</v>
      </c>
    </row>
    <row r="745" spans="2:51" s="13" customFormat="1" ht="11.25">
      <c r="B745" s="164"/>
      <c r="D745" s="150" t="s">
        <v>230</v>
      </c>
      <c r="E745" s="165" t="s">
        <v>1</v>
      </c>
      <c r="F745" s="166" t="s">
        <v>818</v>
      </c>
      <c r="H745" s="165" t="s">
        <v>1</v>
      </c>
      <c r="L745" s="164"/>
      <c r="M745" s="167"/>
      <c r="N745" s="168"/>
      <c r="O745" s="168"/>
      <c r="P745" s="168"/>
      <c r="Q745" s="168"/>
      <c r="R745" s="168"/>
      <c r="S745" s="168"/>
      <c r="T745" s="169"/>
      <c r="AT745" s="165" t="s">
        <v>230</v>
      </c>
      <c r="AU745" s="165" t="s">
        <v>84</v>
      </c>
      <c r="AV745" s="13" t="s">
        <v>82</v>
      </c>
      <c r="AW745" s="13" t="s">
        <v>30</v>
      </c>
      <c r="AX745" s="13" t="s">
        <v>74</v>
      </c>
      <c r="AY745" s="165" t="s">
        <v>133</v>
      </c>
    </row>
    <row r="746" spans="2:51" s="14" customFormat="1" ht="11.25">
      <c r="B746" s="170"/>
      <c r="D746" s="150" t="s">
        <v>230</v>
      </c>
      <c r="E746" s="171" t="s">
        <v>1</v>
      </c>
      <c r="F746" s="172" t="s">
        <v>298</v>
      </c>
      <c r="H746" s="173">
        <v>39.744</v>
      </c>
      <c r="L746" s="170"/>
      <c r="M746" s="174"/>
      <c r="N746" s="175"/>
      <c r="O746" s="175"/>
      <c r="P746" s="175"/>
      <c r="Q746" s="175"/>
      <c r="R746" s="175"/>
      <c r="S746" s="175"/>
      <c r="T746" s="176"/>
      <c r="AT746" s="171" t="s">
        <v>230</v>
      </c>
      <c r="AU746" s="171" t="s">
        <v>84</v>
      </c>
      <c r="AV746" s="14" t="s">
        <v>84</v>
      </c>
      <c r="AW746" s="14" t="s">
        <v>30</v>
      </c>
      <c r="AX746" s="14" t="s">
        <v>74</v>
      </c>
      <c r="AY746" s="171" t="s">
        <v>133</v>
      </c>
    </row>
    <row r="747" spans="2:51" s="13" customFormat="1" ht="11.25">
      <c r="B747" s="164"/>
      <c r="D747" s="150" t="s">
        <v>230</v>
      </c>
      <c r="E747" s="165" t="s">
        <v>1</v>
      </c>
      <c r="F747" s="166" t="s">
        <v>299</v>
      </c>
      <c r="H747" s="165" t="s">
        <v>1</v>
      </c>
      <c r="L747" s="164"/>
      <c r="M747" s="167"/>
      <c r="N747" s="168"/>
      <c r="O747" s="168"/>
      <c r="P747" s="168"/>
      <c r="Q747" s="168"/>
      <c r="R747" s="168"/>
      <c r="S747" s="168"/>
      <c r="T747" s="169"/>
      <c r="AT747" s="165" t="s">
        <v>230</v>
      </c>
      <c r="AU747" s="165" t="s">
        <v>84</v>
      </c>
      <c r="AV747" s="13" t="s">
        <v>82</v>
      </c>
      <c r="AW747" s="13" t="s">
        <v>30</v>
      </c>
      <c r="AX747" s="13" t="s">
        <v>74</v>
      </c>
      <c r="AY747" s="165" t="s">
        <v>133</v>
      </c>
    </row>
    <row r="748" spans="2:51" s="14" customFormat="1" ht="11.25">
      <c r="B748" s="170"/>
      <c r="D748" s="150" t="s">
        <v>230</v>
      </c>
      <c r="E748" s="171" t="s">
        <v>1</v>
      </c>
      <c r="F748" s="172" t="s">
        <v>300</v>
      </c>
      <c r="H748" s="173">
        <v>94.86</v>
      </c>
      <c r="L748" s="170"/>
      <c r="M748" s="174"/>
      <c r="N748" s="175"/>
      <c r="O748" s="175"/>
      <c r="P748" s="175"/>
      <c r="Q748" s="175"/>
      <c r="R748" s="175"/>
      <c r="S748" s="175"/>
      <c r="T748" s="176"/>
      <c r="AT748" s="171" t="s">
        <v>230</v>
      </c>
      <c r="AU748" s="171" t="s">
        <v>84</v>
      </c>
      <c r="AV748" s="14" t="s">
        <v>84</v>
      </c>
      <c r="AW748" s="14" t="s">
        <v>30</v>
      </c>
      <c r="AX748" s="14" t="s">
        <v>74</v>
      </c>
      <c r="AY748" s="171" t="s">
        <v>133</v>
      </c>
    </row>
    <row r="749" spans="2:51" s="15" customFormat="1" ht="11.25">
      <c r="B749" s="177"/>
      <c r="D749" s="150" t="s">
        <v>230</v>
      </c>
      <c r="E749" s="178" t="s">
        <v>1</v>
      </c>
      <c r="F749" s="179" t="s">
        <v>233</v>
      </c>
      <c r="H749" s="180">
        <v>134.60399999999998</v>
      </c>
      <c r="L749" s="177"/>
      <c r="M749" s="181"/>
      <c r="N749" s="182"/>
      <c r="O749" s="182"/>
      <c r="P749" s="182"/>
      <c r="Q749" s="182"/>
      <c r="R749" s="182"/>
      <c r="S749" s="182"/>
      <c r="T749" s="183"/>
      <c r="AT749" s="178" t="s">
        <v>230</v>
      </c>
      <c r="AU749" s="178" t="s">
        <v>84</v>
      </c>
      <c r="AV749" s="15" t="s">
        <v>138</v>
      </c>
      <c r="AW749" s="15" t="s">
        <v>30</v>
      </c>
      <c r="AX749" s="15" t="s">
        <v>82</v>
      </c>
      <c r="AY749" s="178" t="s">
        <v>133</v>
      </c>
    </row>
    <row r="750" spans="1:65" s="2" customFormat="1" ht="24.2" customHeight="1">
      <c r="A750" s="30"/>
      <c r="B750" s="136"/>
      <c r="C750" s="184" t="s">
        <v>514</v>
      </c>
      <c r="D750" s="184" t="s">
        <v>244</v>
      </c>
      <c r="E750" s="185" t="s">
        <v>819</v>
      </c>
      <c r="F750" s="186" t="s">
        <v>820</v>
      </c>
      <c r="G750" s="187" t="s">
        <v>262</v>
      </c>
      <c r="H750" s="188">
        <v>274.592</v>
      </c>
      <c r="I750" s="245"/>
      <c r="J750" s="189">
        <f>ROUND(I750*H750,2)</f>
        <v>0</v>
      </c>
      <c r="K750" s="190"/>
      <c r="L750" s="191"/>
      <c r="M750" s="192" t="s">
        <v>1</v>
      </c>
      <c r="N750" s="193" t="s">
        <v>39</v>
      </c>
      <c r="O750" s="146">
        <v>0</v>
      </c>
      <c r="P750" s="146">
        <f>O750*H750</f>
        <v>0</v>
      </c>
      <c r="Q750" s="146">
        <v>0</v>
      </c>
      <c r="R750" s="146">
        <f>Q750*H750</f>
        <v>0</v>
      </c>
      <c r="S750" s="146">
        <v>0</v>
      </c>
      <c r="T750" s="147">
        <f>S750*H750</f>
        <v>0</v>
      </c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R750" s="148" t="s">
        <v>281</v>
      </c>
      <c r="AT750" s="148" t="s">
        <v>244</v>
      </c>
      <c r="AU750" s="148" t="s">
        <v>84</v>
      </c>
      <c r="AY750" s="18" t="s">
        <v>133</v>
      </c>
      <c r="BE750" s="149">
        <f>IF(N750="základní",J750,0)</f>
        <v>0</v>
      </c>
      <c r="BF750" s="149">
        <f>IF(N750="snížená",J750,0)</f>
        <v>0</v>
      </c>
      <c r="BG750" s="149">
        <f>IF(N750="zákl. přenesená",J750,0)</f>
        <v>0</v>
      </c>
      <c r="BH750" s="149">
        <f>IF(N750="sníž. přenesená",J750,0)</f>
        <v>0</v>
      </c>
      <c r="BI750" s="149">
        <f>IF(N750="nulová",J750,0)</f>
        <v>0</v>
      </c>
      <c r="BJ750" s="18" t="s">
        <v>82</v>
      </c>
      <c r="BK750" s="149">
        <f>ROUND(I750*H750,2)</f>
        <v>0</v>
      </c>
      <c r="BL750" s="18" t="s">
        <v>169</v>
      </c>
      <c r="BM750" s="148" t="s">
        <v>821</v>
      </c>
    </row>
    <row r="751" spans="2:51" s="13" customFormat="1" ht="11.25">
      <c r="B751" s="164"/>
      <c r="D751" s="150" t="s">
        <v>230</v>
      </c>
      <c r="E751" s="165" t="s">
        <v>1</v>
      </c>
      <c r="F751" s="166" t="s">
        <v>818</v>
      </c>
      <c r="H751" s="165" t="s">
        <v>1</v>
      </c>
      <c r="L751" s="164"/>
      <c r="M751" s="167"/>
      <c r="N751" s="168"/>
      <c r="O751" s="168"/>
      <c r="P751" s="168"/>
      <c r="Q751" s="168"/>
      <c r="R751" s="168"/>
      <c r="S751" s="168"/>
      <c r="T751" s="169"/>
      <c r="AT751" s="165" t="s">
        <v>230</v>
      </c>
      <c r="AU751" s="165" t="s">
        <v>84</v>
      </c>
      <c r="AV751" s="13" t="s">
        <v>82</v>
      </c>
      <c r="AW751" s="13" t="s">
        <v>30</v>
      </c>
      <c r="AX751" s="13" t="s">
        <v>74</v>
      </c>
      <c r="AY751" s="165" t="s">
        <v>133</v>
      </c>
    </row>
    <row r="752" spans="2:51" s="14" customFormat="1" ht="11.25">
      <c r="B752" s="170"/>
      <c r="D752" s="150" t="s">
        <v>230</v>
      </c>
      <c r="E752" s="171" t="s">
        <v>1</v>
      </c>
      <c r="F752" s="172" t="s">
        <v>298</v>
      </c>
      <c r="H752" s="173">
        <v>39.744</v>
      </c>
      <c r="L752" s="170"/>
      <c r="M752" s="174"/>
      <c r="N752" s="175"/>
      <c r="O752" s="175"/>
      <c r="P752" s="175"/>
      <c r="Q752" s="175"/>
      <c r="R752" s="175"/>
      <c r="S752" s="175"/>
      <c r="T752" s="176"/>
      <c r="AT752" s="171" t="s">
        <v>230</v>
      </c>
      <c r="AU752" s="171" t="s">
        <v>84</v>
      </c>
      <c r="AV752" s="14" t="s">
        <v>84</v>
      </c>
      <c r="AW752" s="14" t="s">
        <v>30</v>
      </c>
      <c r="AX752" s="14" t="s">
        <v>74</v>
      </c>
      <c r="AY752" s="171" t="s">
        <v>133</v>
      </c>
    </row>
    <row r="753" spans="2:51" s="13" customFormat="1" ht="11.25">
      <c r="B753" s="164"/>
      <c r="D753" s="150" t="s">
        <v>230</v>
      </c>
      <c r="E753" s="165" t="s">
        <v>1</v>
      </c>
      <c r="F753" s="166" t="s">
        <v>299</v>
      </c>
      <c r="H753" s="165" t="s">
        <v>1</v>
      </c>
      <c r="L753" s="164"/>
      <c r="M753" s="167"/>
      <c r="N753" s="168"/>
      <c r="O753" s="168"/>
      <c r="P753" s="168"/>
      <c r="Q753" s="168"/>
      <c r="R753" s="168"/>
      <c r="S753" s="168"/>
      <c r="T753" s="169"/>
      <c r="AT753" s="165" t="s">
        <v>230</v>
      </c>
      <c r="AU753" s="165" t="s">
        <v>84</v>
      </c>
      <c r="AV753" s="13" t="s">
        <v>82</v>
      </c>
      <c r="AW753" s="13" t="s">
        <v>30</v>
      </c>
      <c r="AX753" s="13" t="s">
        <v>74</v>
      </c>
      <c r="AY753" s="165" t="s">
        <v>133</v>
      </c>
    </row>
    <row r="754" spans="2:51" s="14" customFormat="1" ht="11.25">
      <c r="B754" s="170"/>
      <c r="D754" s="150" t="s">
        <v>230</v>
      </c>
      <c r="E754" s="171" t="s">
        <v>1</v>
      </c>
      <c r="F754" s="172" t="s">
        <v>300</v>
      </c>
      <c r="H754" s="173">
        <v>94.86</v>
      </c>
      <c r="L754" s="170"/>
      <c r="M754" s="174"/>
      <c r="N754" s="175"/>
      <c r="O754" s="175"/>
      <c r="P754" s="175"/>
      <c r="Q754" s="175"/>
      <c r="R754" s="175"/>
      <c r="S754" s="175"/>
      <c r="T754" s="176"/>
      <c r="AT754" s="171" t="s">
        <v>230</v>
      </c>
      <c r="AU754" s="171" t="s">
        <v>84</v>
      </c>
      <c r="AV754" s="14" t="s">
        <v>84</v>
      </c>
      <c r="AW754" s="14" t="s">
        <v>30</v>
      </c>
      <c r="AX754" s="14" t="s">
        <v>74</v>
      </c>
      <c r="AY754" s="171" t="s">
        <v>133</v>
      </c>
    </row>
    <row r="755" spans="2:51" s="15" customFormat="1" ht="11.25">
      <c r="B755" s="177"/>
      <c r="D755" s="150" t="s">
        <v>230</v>
      </c>
      <c r="E755" s="178" t="s">
        <v>1</v>
      </c>
      <c r="F755" s="179" t="s">
        <v>233</v>
      </c>
      <c r="H755" s="180">
        <v>134.60399999999998</v>
      </c>
      <c r="L755" s="177"/>
      <c r="M755" s="181"/>
      <c r="N755" s="182"/>
      <c r="O755" s="182"/>
      <c r="P755" s="182"/>
      <c r="Q755" s="182"/>
      <c r="R755" s="182"/>
      <c r="S755" s="182"/>
      <c r="T755" s="183"/>
      <c r="AT755" s="178" t="s">
        <v>230</v>
      </c>
      <c r="AU755" s="178" t="s">
        <v>84</v>
      </c>
      <c r="AV755" s="15" t="s">
        <v>138</v>
      </c>
      <c r="AW755" s="15" t="s">
        <v>30</v>
      </c>
      <c r="AX755" s="15" t="s">
        <v>74</v>
      </c>
      <c r="AY755" s="178" t="s">
        <v>133</v>
      </c>
    </row>
    <row r="756" spans="2:51" s="14" customFormat="1" ht="11.25">
      <c r="B756" s="170"/>
      <c r="D756" s="150" t="s">
        <v>230</v>
      </c>
      <c r="E756" s="171" t="s">
        <v>1</v>
      </c>
      <c r="F756" s="172" t="s">
        <v>822</v>
      </c>
      <c r="H756" s="173">
        <v>274.592</v>
      </c>
      <c r="L756" s="170"/>
      <c r="M756" s="174"/>
      <c r="N756" s="175"/>
      <c r="O756" s="175"/>
      <c r="P756" s="175"/>
      <c r="Q756" s="175"/>
      <c r="R756" s="175"/>
      <c r="S756" s="175"/>
      <c r="T756" s="176"/>
      <c r="AT756" s="171" t="s">
        <v>230</v>
      </c>
      <c r="AU756" s="171" t="s">
        <v>84</v>
      </c>
      <c r="AV756" s="14" t="s">
        <v>84</v>
      </c>
      <c r="AW756" s="14" t="s">
        <v>30</v>
      </c>
      <c r="AX756" s="14" t="s">
        <v>74</v>
      </c>
      <c r="AY756" s="171" t="s">
        <v>133</v>
      </c>
    </row>
    <row r="757" spans="2:51" s="15" customFormat="1" ht="11.25">
      <c r="B757" s="177"/>
      <c r="D757" s="150" t="s">
        <v>230</v>
      </c>
      <c r="E757" s="178" t="s">
        <v>1</v>
      </c>
      <c r="F757" s="179" t="s">
        <v>233</v>
      </c>
      <c r="H757" s="180">
        <v>274.592</v>
      </c>
      <c r="L757" s="177"/>
      <c r="M757" s="181"/>
      <c r="N757" s="182"/>
      <c r="O757" s="182"/>
      <c r="P757" s="182"/>
      <c r="Q757" s="182"/>
      <c r="R757" s="182"/>
      <c r="S757" s="182"/>
      <c r="T757" s="183"/>
      <c r="AT757" s="178" t="s">
        <v>230</v>
      </c>
      <c r="AU757" s="178" t="s">
        <v>84</v>
      </c>
      <c r="AV757" s="15" t="s">
        <v>138</v>
      </c>
      <c r="AW757" s="15" t="s">
        <v>30</v>
      </c>
      <c r="AX757" s="15" t="s">
        <v>82</v>
      </c>
      <c r="AY757" s="178" t="s">
        <v>133</v>
      </c>
    </row>
    <row r="758" spans="1:65" s="2" customFormat="1" ht="21.75" customHeight="1">
      <c r="A758" s="30"/>
      <c r="B758" s="136"/>
      <c r="C758" s="184" t="s">
        <v>823</v>
      </c>
      <c r="D758" s="184" t="s">
        <v>244</v>
      </c>
      <c r="E758" s="185" t="s">
        <v>824</v>
      </c>
      <c r="F758" s="186" t="s">
        <v>825</v>
      </c>
      <c r="G758" s="187" t="s">
        <v>262</v>
      </c>
      <c r="H758" s="188">
        <v>226.984</v>
      </c>
      <c r="I758" s="245"/>
      <c r="J758" s="189">
        <f>ROUND(I758*H758,2)</f>
        <v>0</v>
      </c>
      <c r="K758" s="190"/>
      <c r="L758" s="191"/>
      <c r="M758" s="192" t="s">
        <v>1</v>
      </c>
      <c r="N758" s="193" t="s">
        <v>39</v>
      </c>
      <c r="O758" s="146">
        <v>0</v>
      </c>
      <c r="P758" s="146">
        <f>O758*H758</f>
        <v>0</v>
      </c>
      <c r="Q758" s="146">
        <v>0</v>
      </c>
      <c r="R758" s="146">
        <f>Q758*H758</f>
        <v>0</v>
      </c>
      <c r="S758" s="146">
        <v>0</v>
      </c>
      <c r="T758" s="147">
        <f>S758*H758</f>
        <v>0</v>
      </c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R758" s="148" t="s">
        <v>281</v>
      </c>
      <c r="AT758" s="148" t="s">
        <v>244</v>
      </c>
      <c r="AU758" s="148" t="s">
        <v>84</v>
      </c>
      <c r="AY758" s="18" t="s">
        <v>133</v>
      </c>
      <c r="BE758" s="149">
        <f>IF(N758="základní",J758,0)</f>
        <v>0</v>
      </c>
      <c r="BF758" s="149">
        <f>IF(N758="snížená",J758,0)</f>
        <v>0</v>
      </c>
      <c r="BG758" s="149">
        <f>IF(N758="zákl. přenesená",J758,0)</f>
        <v>0</v>
      </c>
      <c r="BH758" s="149">
        <f>IF(N758="sníž. přenesená",J758,0)</f>
        <v>0</v>
      </c>
      <c r="BI758" s="149">
        <f>IF(N758="nulová",J758,0)</f>
        <v>0</v>
      </c>
      <c r="BJ758" s="18" t="s">
        <v>82</v>
      </c>
      <c r="BK758" s="149">
        <f>ROUND(I758*H758,2)</f>
        <v>0</v>
      </c>
      <c r="BL758" s="18" t="s">
        <v>169</v>
      </c>
      <c r="BM758" s="148" t="s">
        <v>826</v>
      </c>
    </row>
    <row r="759" spans="2:51" s="13" customFormat="1" ht="11.25">
      <c r="B759" s="164"/>
      <c r="D759" s="150" t="s">
        <v>230</v>
      </c>
      <c r="E759" s="165" t="s">
        <v>1</v>
      </c>
      <c r="F759" s="166" t="s">
        <v>299</v>
      </c>
      <c r="H759" s="165" t="s">
        <v>1</v>
      </c>
      <c r="L759" s="164"/>
      <c r="M759" s="167"/>
      <c r="N759" s="168"/>
      <c r="O759" s="168"/>
      <c r="P759" s="168"/>
      <c r="Q759" s="168"/>
      <c r="R759" s="168"/>
      <c r="S759" s="168"/>
      <c r="T759" s="169"/>
      <c r="AT759" s="165" t="s">
        <v>230</v>
      </c>
      <c r="AU759" s="165" t="s">
        <v>84</v>
      </c>
      <c r="AV759" s="13" t="s">
        <v>82</v>
      </c>
      <c r="AW759" s="13" t="s">
        <v>30</v>
      </c>
      <c r="AX759" s="13" t="s">
        <v>74</v>
      </c>
      <c r="AY759" s="165" t="s">
        <v>133</v>
      </c>
    </row>
    <row r="760" spans="2:51" s="14" customFormat="1" ht="11.25">
      <c r="B760" s="170"/>
      <c r="D760" s="150" t="s">
        <v>230</v>
      </c>
      <c r="E760" s="171" t="s">
        <v>1</v>
      </c>
      <c r="F760" s="172" t="s">
        <v>300</v>
      </c>
      <c r="H760" s="173">
        <v>94.86</v>
      </c>
      <c r="L760" s="170"/>
      <c r="M760" s="174"/>
      <c r="N760" s="175"/>
      <c r="O760" s="175"/>
      <c r="P760" s="175"/>
      <c r="Q760" s="175"/>
      <c r="R760" s="175"/>
      <c r="S760" s="175"/>
      <c r="T760" s="176"/>
      <c r="AT760" s="171" t="s">
        <v>230</v>
      </c>
      <c r="AU760" s="171" t="s">
        <v>84</v>
      </c>
      <c r="AV760" s="14" t="s">
        <v>84</v>
      </c>
      <c r="AW760" s="14" t="s">
        <v>30</v>
      </c>
      <c r="AX760" s="14" t="s">
        <v>74</v>
      </c>
      <c r="AY760" s="171" t="s">
        <v>133</v>
      </c>
    </row>
    <row r="761" spans="2:51" s="13" customFormat="1" ht="11.25">
      <c r="B761" s="164"/>
      <c r="D761" s="150" t="s">
        <v>230</v>
      </c>
      <c r="E761" s="165" t="s">
        <v>1</v>
      </c>
      <c r="F761" s="166" t="s">
        <v>515</v>
      </c>
      <c r="H761" s="165" t="s">
        <v>1</v>
      </c>
      <c r="L761" s="164"/>
      <c r="M761" s="167"/>
      <c r="N761" s="168"/>
      <c r="O761" s="168"/>
      <c r="P761" s="168"/>
      <c r="Q761" s="168"/>
      <c r="R761" s="168"/>
      <c r="S761" s="168"/>
      <c r="T761" s="169"/>
      <c r="AT761" s="165" t="s">
        <v>230</v>
      </c>
      <c r="AU761" s="165" t="s">
        <v>84</v>
      </c>
      <c r="AV761" s="13" t="s">
        <v>82</v>
      </c>
      <c r="AW761" s="13" t="s">
        <v>30</v>
      </c>
      <c r="AX761" s="13" t="s">
        <v>74</v>
      </c>
      <c r="AY761" s="165" t="s">
        <v>133</v>
      </c>
    </row>
    <row r="762" spans="2:51" s="14" customFormat="1" ht="11.25">
      <c r="B762" s="170"/>
      <c r="D762" s="150" t="s">
        <v>230</v>
      </c>
      <c r="E762" s="171" t="s">
        <v>1</v>
      </c>
      <c r="F762" s="172" t="s">
        <v>298</v>
      </c>
      <c r="H762" s="173">
        <v>39.744</v>
      </c>
      <c r="L762" s="170"/>
      <c r="M762" s="174"/>
      <c r="N762" s="175"/>
      <c r="O762" s="175"/>
      <c r="P762" s="175"/>
      <c r="Q762" s="175"/>
      <c r="R762" s="175"/>
      <c r="S762" s="175"/>
      <c r="T762" s="176"/>
      <c r="AT762" s="171" t="s">
        <v>230</v>
      </c>
      <c r="AU762" s="171" t="s">
        <v>84</v>
      </c>
      <c r="AV762" s="14" t="s">
        <v>84</v>
      </c>
      <c r="AW762" s="14" t="s">
        <v>30</v>
      </c>
      <c r="AX762" s="14" t="s">
        <v>74</v>
      </c>
      <c r="AY762" s="171" t="s">
        <v>133</v>
      </c>
    </row>
    <row r="763" spans="2:51" s="13" customFormat="1" ht="11.25">
      <c r="B763" s="164"/>
      <c r="D763" s="150" t="s">
        <v>230</v>
      </c>
      <c r="E763" s="165" t="s">
        <v>1</v>
      </c>
      <c r="F763" s="166" t="s">
        <v>595</v>
      </c>
      <c r="H763" s="165" t="s">
        <v>1</v>
      </c>
      <c r="L763" s="164"/>
      <c r="M763" s="167"/>
      <c r="N763" s="168"/>
      <c r="O763" s="168"/>
      <c r="P763" s="168"/>
      <c r="Q763" s="168"/>
      <c r="R763" s="168"/>
      <c r="S763" s="168"/>
      <c r="T763" s="169"/>
      <c r="AT763" s="165" t="s">
        <v>230</v>
      </c>
      <c r="AU763" s="165" t="s">
        <v>84</v>
      </c>
      <c r="AV763" s="13" t="s">
        <v>82</v>
      </c>
      <c r="AW763" s="13" t="s">
        <v>30</v>
      </c>
      <c r="AX763" s="13" t="s">
        <v>74</v>
      </c>
      <c r="AY763" s="165" t="s">
        <v>133</v>
      </c>
    </row>
    <row r="764" spans="2:51" s="14" customFormat="1" ht="11.25">
      <c r="B764" s="170"/>
      <c r="D764" s="150" t="s">
        <v>230</v>
      </c>
      <c r="E764" s="171" t="s">
        <v>1</v>
      </c>
      <c r="F764" s="172" t="s">
        <v>596</v>
      </c>
      <c r="H764" s="173">
        <v>92.38</v>
      </c>
      <c r="L764" s="170"/>
      <c r="M764" s="174"/>
      <c r="N764" s="175"/>
      <c r="O764" s="175"/>
      <c r="P764" s="175"/>
      <c r="Q764" s="175"/>
      <c r="R764" s="175"/>
      <c r="S764" s="175"/>
      <c r="T764" s="176"/>
      <c r="AT764" s="171" t="s">
        <v>230</v>
      </c>
      <c r="AU764" s="171" t="s">
        <v>84</v>
      </c>
      <c r="AV764" s="14" t="s">
        <v>84</v>
      </c>
      <c r="AW764" s="14" t="s">
        <v>30</v>
      </c>
      <c r="AX764" s="14" t="s">
        <v>74</v>
      </c>
      <c r="AY764" s="171" t="s">
        <v>133</v>
      </c>
    </row>
    <row r="765" spans="2:51" s="15" customFormat="1" ht="11.25">
      <c r="B765" s="177"/>
      <c r="D765" s="150" t="s">
        <v>230</v>
      </c>
      <c r="E765" s="178" t="s">
        <v>1</v>
      </c>
      <c r="F765" s="179" t="s">
        <v>233</v>
      </c>
      <c r="H765" s="180">
        <v>226.98399999999998</v>
      </c>
      <c r="L765" s="177"/>
      <c r="M765" s="181"/>
      <c r="N765" s="182"/>
      <c r="O765" s="182"/>
      <c r="P765" s="182"/>
      <c r="Q765" s="182"/>
      <c r="R765" s="182"/>
      <c r="S765" s="182"/>
      <c r="T765" s="183"/>
      <c r="AT765" s="178" t="s">
        <v>230</v>
      </c>
      <c r="AU765" s="178" t="s">
        <v>84</v>
      </c>
      <c r="AV765" s="15" t="s">
        <v>138</v>
      </c>
      <c r="AW765" s="15" t="s">
        <v>30</v>
      </c>
      <c r="AX765" s="15" t="s">
        <v>82</v>
      </c>
      <c r="AY765" s="178" t="s">
        <v>133</v>
      </c>
    </row>
    <row r="766" spans="1:65" s="2" customFormat="1" ht="24.2" customHeight="1">
      <c r="A766" s="30"/>
      <c r="B766" s="136"/>
      <c r="C766" s="137" t="s">
        <v>518</v>
      </c>
      <c r="D766" s="137" t="s">
        <v>134</v>
      </c>
      <c r="E766" s="138" t="s">
        <v>827</v>
      </c>
      <c r="F766" s="139" t="s">
        <v>828</v>
      </c>
      <c r="G766" s="140" t="s">
        <v>262</v>
      </c>
      <c r="H766" s="141">
        <v>135.74</v>
      </c>
      <c r="I766" s="242"/>
      <c r="J766" s="142">
        <f>ROUND(I766*H766,2)</f>
        <v>0</v>
      </c>
      <c r="K766" s="143"/>
      <c r="L766" s="31"/>
      <c r="M766" s="144" t="s">
        <v>1</v>
      </c>
      <c r="N766" s="145" t="s">
        <v>39</v>
      </c>
      <c r="O766" s="146">
        <v>0</v>
      </c>
      <c r="P766" s="146">
        <f>O766*H766</f>
        <v>0</v>
      </c>
      <c r="Q766" s="146">
        <v>0</v>
      </c>
      <c r="R766" s="146">
        <f>Q766*H766</f>
        <v>0</v>
      </c>
      <c r="S766" s="146">
        <v>0</v>
      </c>
      <c r="T766" s="147">
        <f>S766*H766</f>
        <v>0</v>
      </c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R766" s="148" t="s">
        <v>169</v>
      </c>
      <c r="AT766" s="148" t="s">
        <v>134</v>
      </c>
      <c r="AU766" s="148" t="s">
        <v>84</v>
      </c>
      <c r="AY766" s="18" t="s">
        <v>133</v>
      </c>
      <c r="BE766" s="149">
        <f>IF(N766="základní",J766,0)</f>
        <v>0</v>
      </c>
      <c r="BF766" s="149">
        <f>IF(N766="snížená",J766,0)</f>
        <v>0</v>
      </c>
      <c r="BG766" s="149">
        <f>IF(N766="zákl. přenesená",J766,0)</f>
        <v>0</v>
      </c>
      <c r="BH766" s="149">
        <f>IF(N766="sníž. přenesená",J766,0)</f>
        <v>0</v>
      </c>
      <c r="BI766" s="149">
        <f>IF(N766="nulová",J766,0)</f>
        <v>0</v>
      </c>
      <c r="BJ766" s="18" t="s">
        <v>82</v>
      </c>
      <c r="BK766" s="149">
        <f>ROUND(I766*H766,2)</f>
        <v>0</v>
      </c>
      <c r="BL766" s="18" t="s">
        <v>169</v>
      </c>
      <c r="BM766" s="148" t="s">
        <v>829</v>
      </c>
    </row>
    <row r="767" spans="2:51" s="13" customFormat="1" ht="11.25">
      <c r="B767" s="164"/>
      <c r="D767" s="150" t="s">
        <v>230</v>
      </c>
      <c r="E767" s="165" t="s">
        <v>1</v>
      </c>
      <c r="F767" s="166" t="s">
        <v>830</v>
      </c>
      <c r="H767" s="165" t="s">
        <v>1</v>
      </c>
      <c r="L767" s="164"/>
      <c r="M767" s="167"/>
      <c r="N767" s="168"/>
      <c r="O767" s="168"/>
      <c r="P767" s="168"/>
      <c r="Q767" s="168"/>
      <c r="R767" s="168"/>
      <c r="S767" s="168"/>
      <c r="T767" s="169"/>
      <c r="AT767" s="165" t="s">
        <v>230</v>
      </c>
      <c r="AU767" s="165" t="s">
        <v>84</v>
      </c>
      <c r="AV767" s="13" t="s">
        <v>82</v>
      </c>
      <c r="AW767" s="13" t="s">
        <v>30</v>
      </c>
      <c r="AX767" s="13" t="s">
        <v>74</v>
      </c>
      <c r="AY767" s="165" t="s">
        <v>133</v>
      </c>
    </row>
    <row r="768" spans="2:51" s="13" customFormat="1" ht="11.25">
      <c r="B768" s="164"/>
      <c r="D768" s="150" t="s">
        <v>230</v>
      </c>
      <c r="E768" s="165" t="s">
        <v>1</v>
      </c>
      <c r="F768" s="166" t="s">
        <v>709</v>
      </c>
      <c r="H768" s="165" t="s">
        <v>1</v>
      </c>
      <c r="L768" s="164"/>
      <c r="M768" s="167"/>
      <c r="N768" s="168"/>
      <c r="O768" s="168"/>
      <c r="P768" s="168"/>
      <c r="Q768" s="168"/>
      <c r="R768" s="168"/>
      <c r="S768" s="168"/>
      <c r="T768" s="169"/>
      <c r="AT768" s="165" t="s">
        <v>230</v>
      </c>
      <c r="AU768" s="165" t="s">
        <v>84</v>
      </c>
      <c r="AV768" s="13" t="s">
        <v>82</v>
      </c>
      <c r="AW768" s="13" t="s">
        <v>30</v>
      </c>
      <c r="AX768" s="13" t="s">
        <v>74</v>
      </c>
      <c r="AY768" s="165" t="s">
        <v>133</v>
      </c>
    </row>
    <row r="769" spans="2:51" s="14" customFormat="1" ht="11.25">
      <c r="B769" s="170"/>
      <c r="D769" s="150" t="s">
        <v>230</v>
      </c>
      <c r="E769" s="171" t="s">
        <v>1</v>
      </c>
      <c r="F769" s="172" t="s">
        <v>710</v>
      </c>
      <c r="H769" s="173">
        <v>13.14</v>
      </c>
      <c r="L769" s="170"/>
      <c r="M769" s="174"/>
      <c r="N769" s="175"/>
      <c r="O769" s="175"/>
      <c r="P769" s="175"/>
      <c r="Q769" s="175"/>
      <c r="R769" s="175"/>
      <c r="S769" s="175"/>
      <c r="T769" s="176"/>
      <c r="AT769" s="171" t="s">
        <v>230</v>
      </c>
      <c r="AU769" s="171" t="s">
        <v>84</v>
      </c>
      <c r="AV769" s="14" t="s">
        <v>84</v>
      </c>
      <c r="AW769" s="14" t="s">
        <v>30</v>
      </c>
      <c r="AX769" s="14" t="s">
        <v>74</v>
      </c>
      <c r="AY769" s="171" t="s">
        <v>133</v>
      </c>
    </row>
    <row r="770" spans="2:51" s="13" customFormat="1" ht="11.25">
      <c r="B770" s="164"/>
      <c r="D770" s="150" t="s">
        <v>230</v>
      </c>
      <c r="E770" s="165" t="s">
        <v>1</v>
      </c>
      <c r="F770" s="166" t="s">
        <v>831</v>
      </c>
      <c r="H770" s="165" t="s">
        <v>1</v>
      </c>
      <c r="L770" s="164"/>
      <c r="M770" s="167"/>
      <c r="N770" s="168"/>
      <c r="O770" s="168"/>
      <c r="P770" s="168"/>
      <c r="Q770" s="168"/>
      <c r="R770" s="168"/>
      <c r="S770" s="168"/>
      <c r="T770" s="169"/>
      <c r="AT770" s="165" t="s">
        <v>230</v>
      </c>
      <c r="AU770" s="165" t="s">
        <v>84</v>
      </c>
      <c r="AV770" s="13" t="s">
        <v>82</v>
      </c>
      <c r="AW770" s="13" t="s">
        <v>30</v>
      </c>
      <c r="AX770" s="13" t="s">
        <v>74</v>
      </c>
      <c r="AY770" s="165" t="s">
        <v>133</v>
      </c>
    </row>
    <row r="771" spans="2:51" s="14" customFormat="1" ht="11.25">
      <c r="B771" s="170"/>
      <c r="D771" s="150" t="s">
        <v>230</v>
      </c>
      <c r="E771" s="171" t="s">
        <v>1</v>
      </c>
      <c r="F771" s="172" t="s">
        <v>832</v>
      </c>
      <c r="H771" s="173">
        <v>40.33</v>
      </c>
      <c r="L771" s="170"/>
      <c r="M771" s="174"/>
      <c r="N771" s="175"/>
      <c r="O771" s="175"/>
      <c r="P771" s="175"/>
      <c r="Q771" s="175"/>
      <c r="R771" s="175"/>
      <c r="S771" s="175"/>
      <c r="T771" s="176"/>
      <c r="AT771" s="171" t="s">
        <v>230</v>
      </c>
      <c r="AU771" s="171" t="s">
        <v>84</v>
      </c>
      <c r="AV771" s="14" t="s">
        <v>84</v>
      </c>
      <c r="AW771" s="14" t="s">
        <v>30</v>
      </c>
      <c r="AX771" s="14" t="s">
        <v>74</v>
      </c>
      <c r="AY771" s="171" t="s">
        <v>133</v>
      </c>
    </row>
    <row r="772" spans="2:51" s="13" customFormat="1" ht="11.25">
      <c r="B772" s="164"/>
      <c r="D772" s="150" t="s">
        <v>230</v>
      </c>
      <c r="E772" s="165" t="s">
        <v>1</v>
      </c>
      <c r="F772" s="166" t="s">
        <v>713</v>
      </c>
      <c r="H772" s="165" t="s">
        <v>1</v>
      </c>
      <c r="L772" s="164"/>
      <c r="M772" s="167"/>
      <c r="N772" s="168"/>
      <c r="O772" s="168"/>
      <c r="P772" s="168"/>
      <c r="Q772" s="168"/>
      <c r="R772" s="168"/>
      <c r="S772" s="168"/>
      <c r="T772" s="169"/>
      <c r="AT772" s="165" t="s">
        <v>230</v>
      </c>
      <c r="AU772" s="165" t="s">
        <v>84</v>
      </c>
      <c r="AV772" s="13" t="s">
        <v>82</v>
      </c>
      <c r="AW772" s="13" t="s">
        <v>30</v>
      </c>
      <c r="AX772" s="13" t="s">
        <v>74</v>
      </c>
      <c r="AY772" s="165" t="s">
        <v>133</v>
      </c>
    </row>
    <row r="773" spans="2:51" s="14" customFormat="1" ht="11.25">
      <c r="B773" s="170"/>
      <c r="D773" s="150" t="s">
        <v>230</v>
      </c>
      <c r="E773" s="171" t="s">
        <v>1</v>
      </c>
      <c r="F773" s="172" t="s">
        <v>714</v>
      </c>
      <c r="H773" s="173">
        <v>69.32</v>
      </c>
      <c r="L773" s="170"/>
      <c r="M773" s="174"/>
      <c r="N773" s="175"/>
      <c r="O773" s="175"/>
      <c r="P773" s="175"/>
      <c r="Q773" s="175"/>
      <c r="R773" s="175"/>
      <c r="S773" s="175"/>
      <c r="T773" s="176"/>
      <c r="AT773" s="171" t="s">
        <v>230</v>
      </c>
      <c r="AU773" s="171" t="s">
        <v>84</v>
      </c>
      <c r="AV773" s="14" t="s">
        <v>84</v>
      </c>
      <c r="AW773" s="14" t="s">
        <v>30</v>
      </c>
      <c r="AX773" s="14" t="s">
        <v>74</v>
      </c>
      <c r="AY773" s="171" t="s">
        <v>133</v>
      </c>
    </row>
    <row r="774" spans="2:51" s="13" customFormat="1" ht="11.25">
      <c r="B774" s="164"/>
      <c r="D774" s="150" t="s">
        <v>230</v>
      </c>
      <c r="E774" s="165" t="s">
        <v>1</v>
      </c>
      <c r="F774" s="166" t="s">
        <v>833</v>
      </c>
      <c r="H774" s="165" t="s">
        <v>1</v>
      </c>
      <c r="L774" s="164"/>
      <c r="M774" s="167"/>
      <c r="N774" s="168"/>
      <c r="O774" s="168"/>
      <c r="P774" s="168"/>
      <c r="Q774" s="168"/>
      <c r="R774" s="168"/>
      <c r="S774" s="168"/>
      <c r="T774" s="169"/>
      <c r="AT774" s="165" t="s">
        <v>230</v>
      </c>
      <c r="AU774" s="165" t="s">
        <v>84</v>
      </c>
      <c r="AV774" s="13" t="s">
        <v>82</v>
      </c>
      <c r="AW774" s="13" t="s">
        <v>30</v>
      </c>
      <c r="AX774" s="13" t="s">
        <v>74</v>
      </c>
      <c r="AY774" s="165" t="s">
        <v>133</v>
      </c>
    </row>
    <row r="775" spans="2:51" s="13" customFormat="1" ht="11.25">
      <c r="B775" s="164"/>
      <c r="D775" s="150" t="s">
        <v>230</v>
      </c>
      <c r="E775" s="165" t="s">
        <v>1</v>
      </c>
      <c r="F775" s="166" t="s">
        <v>715</v>
      </c>
      <c r="H775" s="165" t="s">
        <v>1</v>
      </c>
      <c r="L775" s="164"/>
      <c r="M775" s="167"/>
      <c r="N775" s="168"/>
      <c r="O775" s="168"/>
      <c r="P775" s="168"/>
      <c r="Q775" s="168"/>
      <c r="R775" s="168"/>
      <c r="S775" s="168"/>
      <c r="T775" s="169"/>
      <c r="AT775" s="165" t="s">
        <v>230</v>
      </c>
      <c r="AU775" s="165" t="s">
        <v>84</v>
      </c>
      <c r="AV775" s="13" t="s">
        <v>82</v>
      </c>
      <c r="AW775" s="13" t="s">
        <v>30</v>
      </c>
      <c r="AX775" s="13" t="s">
        <v>74</v>
      </c>
      <c r="AY775" s="165" t="s">
        <v>133</v>
      </c>
    </row>
    <row r="776" spans="2:51" s="14" customFormat="1" ht="11.25">
      <c r="B776" s="170"/>
      <c r="D776" s="150" t="s">
        <v>230</v>
      </c>
      <c r="E776" s="171" t="s">
        <v>1</v>
      </c>
      <c r="F776" s="172" t="s">
        <v>716</v>
      </c>
      <c r="H776" s="173">
        <v>12.95</v>
      </c>
      <c r="L776" s="170"/>
      <c r="M776" s="174"/>
      <c r="N776" s="175"/>
      <c r="O776" s="175"/>
      <c r="P776" s="175"/>
      <c r="Q776" s="175"/>
      <c r="R776" s="175"/>
      <c r="S776" s="175"/>
      <c r="T776" s="176"/>
      <c r="AT776" s="171" t="s">
        <v>230</v>
      </c>
      <c r="AU776" s="171" t="s">
        <v>84</v>
      </c>
      <c r="AV776" s="14" t="s">
        <v>84</v>
      </c>
      <c r="AW776" s="14" t="s">
        <v>30</v>
      </c>
      <c r="AX776" s="14" t="s">
        <v>74</v>
      </c>
      <c r="AY776" s="171" t="s">
        <v>133</v>
      </c>
    </row>
    <row r="777" spans="2:51" s="15" customFormat="1" ht="11.25">
      <c r="B777" s="177"/>
      <c r="D777" s="150" t="s">
        <v>230</v>
      </c>
      <c r="E777" s="178" t="s">
        <v>1</v>
      </c>
      <c r="F777" s="179" t="s">
        <v>233</v>
      </c>
      <c r="H777" s="180">
        <v>135.73999999999998</v>
      </c>
      <c r="L777" s="177"/>
      <c r="M777" s="181"/>
      <c r="N777" s="182"/>
      <c r="O777" s="182"/>
      <c r="P777" s="182"/>
      <c r="Q777" s="182"/>
      <c r="R777" s="182"/>
      <c r="S777" s="182"/>
      <c r="T777" s="183"/>
      <c r="AT777" s="178" t="s">
        <v>230</v>
      </c>
      <c r="AU777" s="178" t="s">
        <v>84</v>
      </c>
      <c r="AV777" s="15" t="s">
        <v>138</v>
      </c>
      <c r="AW777" s="15" t="s">
        <v>30</v>
      </c>
      <c r="AX777" s="15" t="s">
        <v>82</v>
      </c>
      <c r="AY777" s="178" t="s">
        <v>133</v>
      </c>
    </row>
    <row r="778" spans="1:65" s="2" customFormat="1" ht="24.2" customHeight="1">
      <c r="A778" s="30"/>
      <c r="B778" s="136"/>
      <c r="C778" s="184" t="s">
        <v>834</v>
      </c>
      <c r="D778" s="184" t="s">
        <v>244</v>
      </c>
      <c r="E778" s="185" t="s">
        <v>835</v>
      </c>
      <c r="F778" s="186" t="s">
        <v>836</v>
      </c>
      <c r="G778" s="187" t="s">
        <v>262</v>
      </c>
      <c r="H778" s="188">
        <v>128.93</v>
      </c>
      <c r="I778" s="245"/>
      <c r="J778" s="189">
        <f>ROUND(I778*H778,2)</f>
        <v>0</v>
      </c>
      <c r="K778" s="190"/>
      <c r="L778" s="191"/>
      <c r="M778" s="192" t="s">
        <v>1</v>
      </c>
      <c r="N778" s="193" t="s">
        <v>39</v>
      </c>
      <c r="O778" s="146">
        <v>0</v>
      </c>
      <c r="P778" s="146">
        <f>O778*H778</f>
        <v>0</v>
      </c>
      <c r="Q778" s="146">
        <v>0</v>
      </c>
      <c r="R778" s="146">
        <f>Q778*H778</f>
        <v>0</v>
      </c>
      <c r="S778" s="146">
        <v>0</v>
      </c>
      <c r="T778" s="147">
        <f>S778*H778</f>
        <v>0</v>
      </c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R778" s="148" t="s">
        <v>281</v>
      </c>
      <c r="AT778" s="148" t="s">
        <v>244</v>
      </c>
      <c r="AU778" s="148" t="s">
        <v>84</v>
      </c>
      <c r="AY778" s="18" t="s">
        <v>133</v>
      </c>
      <c r="BE778" s="149">
        <f>IF(N778="základní",J778,0)</f>
        <v>0</v>
      </c>
      <c r="BF778" s="149">
        <f>IF(N778="snížená",J778,0)</f>
        <v>0</v>
      </c>
      <c r="BG778" s="149">
        <f>IF(N778="zákl. přenesená",J778,0)</f>
        <v>0</v>
      </c>
      <c r="BH778" s="149">
        <f>IF(N778="sníž. přenesená",J778,0)</f>
        <v>0</v>
      </c>
      <c r="BI778" s="149">
        <f>IF(N778="nulová",J778,0)</f>
        <v>0</v>
      </c>
      <c r="BJ778" s="18" t="s">
        <v>82</v>
      </c>
      <c r="BK778" s="149">
        <f>ROUND(I778*H778,2)</f>
        <v>0</v>
      </c>
      <c r="BL778" s="18" t="s">
        <v>169</v>
      </c>
      <c r="BM778" s="148" t="s">
        <v>837</v>
      </c>
    </row>
    <row r="779" spans="2:51" s="13" customFormat="1" ht="11.25">
      <c r="B779" s="164"/>
      <c r="D779" s="150" t="s">
        <v>230</v>
      </c>
      <c r="E779" s="165" t="s">
        <v>1</v>
      </c>
      <c r="F779" s="166" t="s">
        <v>830</v>
      </c>
      <c r="H779" s="165" t="s">
        <v>1</v>
      </c>
      <c r="L779" s="164"/>
      <c r="M779" s="167"/>
      <c r="N779" s="168"/>
      <c r="O779" s="168"/>
      <c r="P779" s="168"/>
      <c r="Q779" s="168"/>
      <c r="R779" s="168"/>
      <c r="S779" s="168"/>
      <c r="T779" s="169"/>
      <c r="AT779" s="165" t="s">
        <v>230</v>
      </c>
      <c r="AU779" s="165" t="s">
        <v>84</v>
      </c>
      <c r="AV779" s="13" t="s">
        <v>82</v>
      </c>
      <c r="AW779" s="13" t="s">
        <v>30</v>
      </c>
      <c r="AX779" s="13" t="s">
        <v>74</v>
      </c>
      <c r="AY779" s="165" t="s">
        <v>133</v>
      </c>
    </row>
    <row r="780" spans="2:51" s="13" customFormat="1" ht="11.25">
      <c r="B780" s="164"/>
      <c r="D780" s="150" t="s">
        <v>230</v>
      </c>
      <c r="E780" s="165" t="s">
        <v>1</v>
      </c>
      <c r="F780" s="166" t="s">
        <v>709</v>
      </c>
      <c r="H780" s="165" t="s">
        <v>1</v>
      </c>
      <c r="L780" s="164"/>
      <c r="M780" s="167"/>
      <c r="N780" s="168"/>
      <c r="O780" s="168"/>
      <c r="P780" s="168"/>
      <c r="Q780" s="168"/>
      <c r="R780" s="168"/>
      <c r="S780" s="168"/>
      <c r="T780" s="169"/>
      <c r="AT780" s="165" t="s">
        <v>230</v>
      </c>
      <c r="AU780" s="165" t="s">
        <v>84</v>
      </c>
      <c r="AV780" s="13" t="s">
        <v>82</v>
      </c>
      <c r="AW780" s="13" t="s">
        <v>30</v>
      </c>
      <c r="AX780" s="13" t="s">
        <v>74</v>
      </c>
      <c r="AY780" s="165" t="s">
        <v>133</v>
      </c>
    </row>
    <row r="781" spans="2:51" s="14" customFormat="1" ht="11.25">
      <c r="B781" s="170"/>
      <c r="D781" s="150" t="s">
        <v>230</v>
      </c>
      <c r="E781" s="171" t="s">
        <v>1</v>
      </c>
      <c r="F781" s="172" t="s">
        <v>710</v>
      </c>
      <c r="H781" s="173">
        <v>13.14</v>
      </c>
      <c r="L781" s="170"/>
      <c r="M781" s="174"/>
      <c r="N781" s="175"/>
      <c r="O781" s="175"/>
      <c r="P781" s="175"/>
      <c r="Q781" s="175"/>
      <c r="R781" s="175"/>
      <c r="S781" s="175"/>
      <c r="T781" s="176"/>
      <c r="AT781" s="171" t="s">
        <v>230</v>
      </c>
      <c r="AU781" s="171" t="s">
        <v>84</v>
      </c>
      <c r="AV781" s="14" t="s">
        <v>84</v>
      </c>
      <c r="AW781" s="14" t="s">
        <v>30</v>
      </c>
      <c r="AX781" s="14" t="s">
        <v>74</v>
      </c>
      <c r="AY781" s="171" t="s">
        <v>133</v>
      </c>
    </row>
    <row r="782" spans="2:51" s="13" customFormat="1" ht="11.25">
      <c r="B782" s="164"/>
      <c r="D782" s="150" t="s">
        <v>230</v>
      </c>
      <c r="E782" s="165" t="s">
        <v>1</v>
      </c>
      <c r="F782" s="166" t="s">
        <v>711</v>
      </c>
      <c r="H782" s="165" t="s">
        <v>1</v>
      </c>
      <c r="L782" s="164"/>
      <c r="M782" s="167"/>
      <c r="N782" s="168"/>
      <c r="O782" s="168"/>
      <c r="P782" s="168"/>
      <c r="Q782" s="168"/>
      <c r="R782" s="168"/>
      <c r="S782" s="168"/>
      <c r="T782" s="169"/>
      <c r="AT782" s="165" t="s">
        <v>230</v>
      </c>
      <c r="AU782" s="165" t="s">
        <v>84</v>
      </c>
      <c r="AV782" s="13" t="s">
        <v>82</v>
      </c>
      <c r="AW782" s="13" t="s">
        <v>30</v>
      </c>
      <c r="AX782" s="13" t="s">
        <v>74</v>
      </c>
      <c r="AY782" s="165" t="s">
        <v>133</v>
      </c>
    </row>
    <row r="783" spans="2:51" s="14" customFormat="1" ht="11.25">
      <c r="B783" s="170"/>
      <c r="D783" s="150" t="s">
        <v>230</v>
      </c>
      <c r="E783" s="171" t="s">
        <v>1</v>
      </c>
      <c r="F783" s="172" t="s">
        <v>832</v>
      </c>
      <c r="H783" s="173">
        <v>40.33</v>
      </c>
      <c r="L783" s="170"/>
      <c r="M783" s="174"/>
      <c r="N783" s="175"/>
      <c r="O783" s="175"/>
      <c r="P783" s="175"/>
      <c r="Q783" s="175"/>
      <c r="R783" s="175"/>
      <c r="S783" s="175"/>
      <c r="T783" s="176"/>
      <c r="AT783" s="171" t="s">
        <v>230</v>
      </c>
      <c r="AU783" s="171" t="s">
        <v>84</v>
      </c>
      <c r="AV783" s="14" t="s">
        <v>84</v>
      </c>
      <c r="AW783" s="14" t="s">
        <v>30</v>
      </c>
      <c r="AX783" s="14" t="s">
        <v>74</v>
      </c>
      <c r="AY783" s="171" t="s">
        <v>133</v>
      </c>
    </row>
    <row r="784" spans="2:51" s="13" customFormat="1" ht="11.25">
      <c r="B784" s="164"/>
      <c r="D784" s="150" t="s">
        <v>230</v>
      </c>
      <c r="E784" s="165" t="s">
        <v>1</v>
      </c>
      <c r="F784" s="166" t="s">
        <v>713</v>
      </c>
      <c r="H784" s="165" t="s">
        <v>1</v>
      </c>
      <c r="L784" s="164"/>
      <c r="M784" s="167"/>
      <c r="N784" s="168"/>
      <c r="O784" s="168"/>
      <c r="P784" s="168"/>
      <c r="Q784" s="168"/>
      <c r="R784" s="168"/>
      <c r="S784" s="168"/>
      <c r="T784" s="169"/>
      <c r="AT784" s="165" t="s">
        <v>230</v>
      </c>
      <c r="AU784" s="165" t="s">
        <v>84</v>
      </c>
      <c r="AV784" s="13" t="s">
        <v>82</v>
      </c>
      <c r="AW784" s="13" t="s">
        <v>30</v>
      </c>
      <c r="AX784" s="13" t="s">
        <v>74</v>
      </c>
      <c r="AY784" s="165" t="s">
        <v>133</v>
      </c>
    </row>
    <row r="785" spans="2:51" s="14" customFormat="1" ht="11.25">
      <c r="B785" s="170"/>
      <c r="D785" s="150" t="s">
        <v>230</v>
      </c>
      <c r="E785" s="171" t="s">
        <v>1</v>
      </c>
      <c r="F785" s="172" t="s">
        <v>714</v>
      </c>
      <c r="H785" s="173">
        <v>69.32</v>
      </c>
      <c r="L785" s="170"/>
      <c r="M785" s="174"/>
      <c r="N785" s="175"/>
      <c r="O785" s="175"/>
      <c r="P785" s="175"/>
      <c r="Q785" s="175"/>
      <c r="R785" s="175"/>
      <c r="S785" s="175"/>
      <c r="T785" s="176"/>
      <c r="AT785" s="171" t="s">
        <v>230</v>
      </c>
      <c r="AU785" s="171" t="s">
        <v>84</v>
      </c>
      <c r="AV785" s="14" t="s">
        <v>84</v>
      </c>
      <c r="AW785" s="14" t="s">
        <v>30</v>
      </c>
      <c r="AX785" s="14" t="s">
        <v>74</v>
      </c>
      <c r="AY785" s="171" t="s">
        <v>133</v>
      </c>
    </row>
    <row r="786" spans="2:51" s="15" customFormat="1" ht="11.25">
      <c r="B786" s="177"/>
      <c r="D786" s="150" t="s">
        <v>230</v>
      </c>
      <c r="E786" s="178" t="s">
        <v>1</v>
      </c>
      <c r="F786" s="179" t="s">
        <v>233</v>
      </c>
      <c r="H786" s="180">
        <v>122.78999999999999</v>
      </c>
      <c r="L786" s="177"/>
      <c r="M786" s="181"/>
      <c r="N786" s="182"/>
      <c r="O786" s="182"/>
      <c r="P786" s="182"/>
      <c r="Q786" s="182"/>
      <c r="R786" s="182"/>
      <c r="S786" s="182"/>
      <c r="T786" s="183"/>
      <c r="AT786" s="178" t="s">
        <v>230</v>
      </c>
      <c r="AU786" s="178" t="s">
        <v>84</v>
      </c>
      <c r="AV786" s="15" t="s">
        <v>138</v>
      </c>
      <c r="AW786" s="15" t="s">
        <v>30</v>
      </c>
      <c r="AX786" s="15" t="s">
        <v>74</v>
      </c>
      <c r="AY786" s="178" t="s">
        <v>133</v>
      </c>
    </row>
    <row r="787" spans="2:51" s="14" customFormat="1" ht="11.25">
      <c r="B787" s="170"/>
      <c r="D787" s="150" t="s">
        <v>230</v>
      </c>
      <c r="E787" s="171" t="s">
        <v>1</v>
      </c>
      <c r="F787" s="172" t="s">
        <v>838</v>
      </c>
      <c r="H787" s="173">
        <v>128.93</v>
      </c>
      <c r="L787" s="170"/>
      <c r="M787" s="174"/>
      <c r="N787" s="175"/>
      <c r="O787" s="175"/>
      <c r="P787" s="175"/>
      <c r="Q787" s="175"/>
      <c r="R787" s="175"/>
      <c r="S787" s="175"/>
      <c r="T787" s="176"/>
      <c r="AT787" s="171" t="s">
        <v>230</v>
      </c>
      <c r="AU787" s="171" t="s">
        <v>84</v>
      </c>
      <c r="AV787" s="14" t="s">
        <v>84</v>
      </c>
      <c r="AW787" s="14" t="s">
        <v>30</v>
      </c>
      <c r="AX787" s="14" t="s">
        <v>74</v>
      </c>
      <c r="AY787" s="171" t="s">
        <v>133</v>
      </c>
    </row>
    <row r="788" spans="2:51" s="15" customFormat="1" ht="11.25">
      <c r="B788" s="177"/>
      <c r="D788" s="150" t="s">
        <v>230</v>
      </c>
      <c r="E788" s="178" t="s">
        <v>1</v>
      </c>
      <c r="F788" s="179" t="s">
        <v>233</v>
      </c>
      <c r="H788" s="180">
        <v>128.93</v>
      </c>
      <c r="L788" s="177"/>
      <c r="M788" s="181"/>
      <c r="N788" s="182"/>
      <c r="O788" s="182"/>
      <c r="P788" s="182"/>
      <c r="Q788" s="182"/>
      <c r="R788" s="182"/>
      <c r="S788" s="182"/>
      <c r="T788" s="183"/>
      <c r="AT788" s="178" t="s">
        <v>230</v>
      </c>
      <c r="AU788" s="178" t="s">
        <v>84</v>
      </c>
      <c r="AV788" s="15" t="s">
        <v>138</v>
      </c>
      <c r="AW788" s="15" t="s">
        <v>30</v>
      </c>
      <c r="AX788" s="15" t="s">
        <v>82</v>
      </c>
      <c r="AY788" s="178" t="s">
        <v>133</v>
      </c>
    </row>
    <row r="789" spans="1:65" s="2" customFormat="1" ht="24.2" customHeight="1">
      <c r="A789" s="30"/>
      <c r="B789" s="136"/>
      <c r="C789" s="184" t="s">
        <v>522</v>
      </c>
      <c r="D789" s="184" t="s">
        <v>244</v>
      </c>
      <c r="E789" s="185" t="s">
        <v>839</v>
      </c>
      <c r="F789" s="186" t="s">
        <v>840</v>
      </c>
      <c r="G789" s="187" t="s">
        <v>262</v>
      </c>
      <c r="H789" s="188">
        <v>12.95</v>
      </c>
      <c r="I789" s="245"/>
      <c r="J789" s="189">
        <f>ROUND(I789*H789,2)</f>
        <v>0</v>
      </c>
      <c r="K789" s="190"/>
      <c r="L789" s="191"/>
      <c r="M789" s="192" t="s">
        <v>1</v>
      </c>
      <c r="N789" s="193" t="s">
        <v>39</v>
      </c>
      <c r="O789" s="146">
        <v>0</v>
      </c>
      <c r="P789" s="146">
        <f>O789*H789</f>
        <v>0</v>
      </c>
      <c r="Q789" s="146">
        <v>0</v>
      </c>
      <c r="R789" s="146">
        <f>Q789*H789</f>
        <v>0</v>
      </c>
      <c r="S789" s="146">
        <v>0</v>
      </c>
      <c r="T789" s="147">
        <f>S789*H789</f>
        <v>0</v>
      </c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R789" s="148" t="s">
        <v>281</v>
      </c>
      <c r="AT789" s="148" t="s">
        <v>244</v>
      </c>
      <c r="AU789" s="148" t="s">
        <v>84</v>
      </c>
      <c r="AY789" s="18" t="s">
        <v>133</v>
      </c>
      <c r="BE789" s="149">
        <f>IF(N789="základní",J789,0)</f>
        <v>0</v>
      </c>
      <c r="BF789" s="149">
        <f>IF(N789="snížená",J789,0)</f>
        <v>0</v>
      </c>
      <c r="BG789" s="149">
        <f>IF(N789="zákl. přenesená",J789,0)</f>
        <v>0</v>
      </c>
      <c r="BH789" s="149">
        <f>IF(N789="sníž. přenesená",J789,0)</f>
        <v>0</v>
      </c>
      <c r="BI789" s="149">
        <f>IF(N789="nulová",J789,0)</f>
        <v>0</v>
      </c>
      <c r="BJ789" s="18" t="s">
        <v>82</v>
      </c>
      <c r="BK789" s="149">
        <f>ROUND(I789*H789,2)</f>
        <v>0</v>
      </c>
      <c r="BL789" s="18" t="s">
        <v>169</v>
      </c>
      <c r="BM789" s="148" t="s">
        <v>841</v>
      </c>
    </row>
    <row r="790" spans="2:51" s="13" customFormat="1" ht="11.25">
      <c r="B790" s="164"/>
      <c r="D790" s="150" t="s">
        <v>230</v>
      </c>
      <c r="E790" s="165" t="s">
        <v>1</v>
      </c>
      <c r="F790" s="166" t="s">
        <v>833</v>
      </c>
      <c r="H790" s="165" t="s">
        <v>1</v>
      </c>
      <c r="L790" s="164"/>
      <c r="M790" s="167"/>
      <c r="N790" s="168"/>
      <c r="O790" s="168"/>
      <c r="P790" s="168"/>
      <c r="Q790" s="168"/>
      <c r="R790" s="168"/>
      <c r="S790" s="168"/>
      <c r="T790" s="169"/>
      <c r="AT790" s="165" t="s">
        <v>230</v>
      </c>
      <c r="AU790" s="165" t="s">
        <v>84</v>
      </c>
      <c r="AV790" s="13" t="s">
        <v>82</v>
      </c>
      <c r="AW790" s="13" t="s">
        <v>30</v>
      </c>
      <c r="AX790" s="13" t="s">
        <v>74</v>
      </c>
      <c r="AY790" s="165" t="s">
        <v>133</v>
      </c>
    </row>
    <row r="791" spans="2:51" s="13" customFormat="1" ht="11.25">
      <c r="B791" s="164"/>
      <c r="D791" s="150" t="s">
        <v>230</v>
      </c>
      <c r="E791" s="165" t="s">
        <v>1</v>
      </c>
      <c r="F791" s="166" t="s">
        <v>715</v>
      </c>
      <c r="H791" s="165" t="s">
        <v>1</v>
      </c>
      <c r="L791" s="164"/>
      <c r="M791" s="167"/>
      <c r="N791" s="168"/>
      <c r="O791" s="168"/>
      <c r="P791" s="168"/>
      <c r="Q791" s="168"/>
      <c r="R791" s="168"/>
      <c r="S791" s="168"/>
      <c r="T791" s="169"/>
      <c r="AT791" s="165" t="s">
        <v>230</v>
      </c>
      <c r="AU791" s="165" t="s">
        <v>84</v>
      </c>
      <c r="AV791" s="13" t="s">
        <v>82</v>
      </c>
      <c r="AW791" s="13" t="s">
        <v>30</v>
      </c>
      <c r="AX791" s="13" t="s">
        <v>74</v>
      </c>
      <c r="AY791" s="165" t="s">
        <v>133</v>
      </c>
    </row>
    <row r="792" spans="2:51" s="14" customFormat="1" ht="11.25">
      <c r="B792" s="170"/>
      <c r="D792" s="150" t="s">
        <v>230</v>
      </c>
      <c r="E792" s="171" t="s">
        <v>1</v>
      </c>
      <c r="F792" s="172" t="s">
        <v>716</v>
      </c>
      <c r="H792" s="173">
        <v>12.95</v>
      </c>
      <c r="L792" s="170"/>
      <c r="M792" s="174"/>
      <c r="N792" s="175"/>
      <c r="O792" s="175"/>
      <c r="P792" s="175"/>
      <c r="Q792" s="175"/>
      <c r="R792" s="175"/>
      <c r="S792" s="175"/>
      <c r="T792" s="176"/>
      <c r="AT792" s="171" t="s">
        <v>230</v>
      </c>
      <c r="AU792" s="171" t="s">
        <v>84</v>
      </c>
      <c r="AV792" s="14" t="s">
        <v>84</v>
      </c>
      <c r="AW792" s="14" t="s">
        <v>30</v>
      </c>
      <c r="AX792" s="14" t="s">
        <v>74</v>
      </c>
      <c r="AY792" s="171" t="s">
        <v>133</v>
      </c>
    </row>
    <row r="793" spans="2:51" s="15" customFormat="1" ht="11.25">
      <c r="B793" s="177"/>
      <c r="D793" s="150" t="s">
        <v>230</v>
      </c>
      <c r="E793" s="178" t="s">
        <v>1</v>
      </c>
      <c r="F793" s="179" t="s">
        <v>233</v>
      </c>
      <c r="H793" s="180">
        <v>12.95</v>
      </c>
      <c r="L793" s="177"/>
      <c r="M793" s="181"/>
      <c r="N793" s="182"/>
      <c r="O793" s="182"/>
      <c r="P793" s="182"/>
      <c r="Q793" s="182"/>
      <c r="R793" s="182"/>
      <c r="S793" s="182"/>
      <c r="T793" s="183"/>
      <c r="AT793" s="178" t="s">
        <v>230</v>
      </c>
      <c r="AU793" s="178" t="s">
        <v>84</v>
      </c>
      <c r="AV793" s="15" t="s">
        <v>138</v>
      </c>
      <c r="AW793" s="15" t="s">
        <v>30</v>
      </c>
      <c r="AX793" s="15" t="s">
        <v>82</v>
      </c>
      <c r="AY793" s="178" t="s">
        <v>133</v>
      </c>
    </row>
    <row r="794" spans="1:65" s="2" customFormat="1" ht="24.2" customHeight="1">
      <c r="A794" s="30"/>
      <c r="B794" s="136"/>
      <c r="C794" s="137" t="s">
        <v>842</v>
      </c>
      <c r="D794" s="137" t="s">
        <v>134</v>
      </c>
      <c r="E794" s="138" t="s">
        <v>843</v>
      </c>
      <c r="F794" s="139" t="s">
        <v>844</v>
      </c>
      <c r="G794" s="140" t="s">
        <v>262</v>
      </c>
      <c r="H794" s="141">
        <v>152.65</v>
      </c>
      <c r="I794" s="242"/>
      <c r="J794" s="142">
        <f>ROUND(I794*H794,2)</f>
        <v>0</v>
      </c>
      <c r="K794" s="143"/>
      <c r="L794" s="31"/>
      <c r="M794" s="144" t="s">
        <v>1</v>
      </c>
      <c r="N794" s="145" t="s">
        <v>39</v>
      </c>
      <c r="O794" s="146">
        <v>0</v>
      </c>
      <c r="P794" s="146">
        <f>O794*H794</f>
        <v>0</v>
      </c>
      <c r="Q794" s="146">
        <v>0</v>
      </c>
      <c r="R794" s="146">
        <f>Q794*H794</f>
        <v>0</v>
      </c>
      <c r="S794" s="146">
        <v>0</v>
      </c>
      <c r="T794" s="147">
        <f>S794*H794</f>
        <v>0</v>
      </c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R794" s="148" t="s">
        <v>169</v>
      </c>
      <c r="AT794" s="148" t="s">
        <v>134</v>
      </c>
      <c r="AU794" s="148" t="s">
        <v>84</v>
      </c>
      <c r="AY794" s="18" t="s">
        <v>133</v>
      </c>
      <c r="BE794" s="149">
        <f>IF(N794="základní",J794,0)</f>
        <v>0</v>
      </c>
      <c r="BF794" s="149">
        <f>IF(N794="snížená",J794,0)</f>
        <v>0</v>
      </c>
      <c r="BG794" s="149">
        <f>IF(N794="zákl. přenesená",J794,0)</f>
        <v>0</v>
      </c>
      <c r="BH794" s="149">
        <f>IF(N794="sníž. přenesená",J794,0)</f>
        <v>0</v>
      </c>
      <c r="BI794" s="149">
        <f>IF(N794="nulová",J794,0)</f>
        <v>0</v>
      </c>
      <c r="BJ794" s="18" t="s">
        <v>82</v>
      </c>
      <c r="BK794" s="149">
        <f>ROUND(I794*H794,2)</f>
        <v>0</v>
      </c>
      <c r="BL794" s="18" t="s">
        <v>169</v>
      </c>
      <c r="BM794" s="148" t="s">
        <v>845</v>
      </c>
    </row>
    <row r="795" spans="2:51" s="13" customFormat="1" ht="11.25">
      <c r="B795" s="164"/>
      <c r="D795" s="150" t="s">
        <v>230</v>
      </c>
      <c r="E795" s="165" t="s">
        <v>1</v>
      </c>
      <c r="F795" s="166" t="s">
        <v>686</v>
      </c>
      <c r="H795" s="165" t="s">
        <v>1</v>
      </c>
      <c r="L795" s="164"/>
      <c r="M795" s="167"/>
      <c r="N795" s="168"/>
      <c r="O795" s="168"/>
      <c r="P795" s="168"/>
      <c r="Q795" s="168"/>
      <c r="R795" s="168"/>
      <c r="S795" s="168"/>
      <c r="T795" s="169"/>
      <c r="AT795" s="165" t="s">
        <v>230</v>
      </c>
      <c r="AU795" s="165" t="s">
        <v>84</v>
      </c>
      <c r="AV795" s="13" t="s">
        <v>82</v>
      </c>
      <c r="AW795" s="13" t="s">
        <v>30</v>
      </c>
      <c r="AX795" s="13" t="s">
        <v>74</v>
      </c>
      <c r="AY795" s="165" t="s">
        <v>133</v>
      </c>
    </row>
    <row r="796" spans="2:51" s="14" customFormat="1" ht="11.25">
      <c r="B796" s="170"/>
      <c r="D796" s="150" t="s">
        <v>230</v>
      </c>
      <c r="E796" s="171" t="s">
        <v>1</v>
      </c>
      <c r="F796" s="172" t="s">
        <v>701</v>
      </c>
      <c r="H796" s="173">
        <v>152.65</v>
      </c>
      <c r="L796" s="170"/>
      <c r="M796" s="174"/>
      <c r="N796" s="175"/>
      <c r="O796" s="175"/>
      <c r="P796" s="175"/>
      <c r="Q796" s="175"/>
      <c r="R796" s="175"/>
      <c r="S796" s="175"/>
      <c r="T796" s="176"/>
      <c r="AT796" s="171" t="s">
        <v>230</v>
      </c>
      <c r="AU796" s="171" t="s">
        <v>84</v>
      </c>
      <c r="AV796" s="14" t="s">
        <v>84</v>
      </c>
      <c r="AW796" s="14" t="s">
        <v>30</v>
      </c>
      <c r="AX796" s="14" t="s">
        <v>74</v>
      </c>
      <c r="AY796" s="171" t="s">
        <v>133</v>
      </c>
    </row>
    <row r="797" spans="2:51" s="15" customFormat="1" ht="11.25">
      <c r="B797" s="177"/>
      <c r="D797" s="150" t="s">
        <v>230</v>
      </c>
      <c r="E797" s="178" t="s">
        <v>1</v>
      </c>
      <c r="F797" s="179" t="s">
        <v>233</v>
      </c>
      <c r="H797" s="180">
        <v>152.65</v>
      </c>
      <c r="L797" s="177"/>
      <c r="M797" s="181"/>
      <c r="N797" s="182"/>
      <c r="O797" s="182"/>
      <c r="P797" s="182"/>
      <c r="Q797" s="182"/>
      <c r="R797" s="182"/>
      <c r="S797" s="182"/>
      <c r="T797" s="183"/>
      <c r="AT797" s="178" t="s">
        <v>230</v>
      </c>
      <c r="AU797" s="178" t="s">
        <v>84</v>
      </c>
      <c r="AV797" s="15" t="s">
        <v>138</v>
      </c>
      <c r="AW797" s="15" t="s">
        <v>30</v>
      </c>
      <c r="AX797" s="15" t="s">
        <v>82</v>
      </c>
      <c r="AY797" s="178" t="s">
        <v>133</v>
      </c>
    </row>
    <row r="798" spans="1:65" s="2" customFormat="1" ht="24.2" customHeight="1">
      <c r="A798" s="30"/>
      <c r="B798" s="136"/>
      <c r="C798" s="184" t="s">
        <v>527</v>
      </c>
      <c r="D798" s="184" t="s">
        <v>244</v>
      </c>
      <c r="E798" s="185" t="s">
        <v>846</v>
      </c>
      <c r="F798" s="186" t="s">
        <v>847</v>
      </c>
      <c r="G798" s="187" t="s">
        <v>262</v>
      </c>
      <c r="H798" s="188">
        <v>301.617</v>
      </c>
      <c r="I798" s="245"/>
      <c r="J798" s="189">
        <f>ROUND(I798*H798,2)</f>
        <v>0</v>
      </c>
      <c r="K798" s="190"/>
      <c r="L798" s="191"/>
      <c r="M798" s="192" t="s">
        <v>1</v>
      </c>
      <c r="N798" s="193" t="s">
        <v>39</v>
      </c>
      <c r="O798" s="146">
        <v>0</v>
      </c>
      <c r="P798" s="146">
        <f>O798*H798</f>
        <v>0</v>
      </c>
      <c r="Q798" s="146">
        <v>0</v>
      </c>
      <c r="R798" s="146">
        <f>Q798*H798</f>
        <v>0</v>
      </c>
      <c r="S798" s="146">
        <v>0</v>
      </c>
      <c r="T798" s="147">
        <f>S798*H798</f>
        <v>0</v>
      </c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R798" s="148" t="s">
        <v>281</v>
      </c>
      <c r="AT798" s="148" t="s">
        <v>244</v>
      </c>
      <c r="AU798" s="148" t="s">
        <v>84</v>
      </c>
      <c r="AY798" s="18" t="s">
        <v>133</v>
      </c>
      <c r="BE798" s="149">
        <f>IF(N798="základní",J798,0)</f>
        <v>0</v>
      </c>
      <c r="BF798" s="149">
        <f>IF(N798="snížená",J798,0)</f>
        <v>0</v>
      </c>
      <c r="BG798" s="149">
        <f>IF(N798="zákl. přenesená",J798,0)</f>
        <v>0</v>
      </c>
      <c r="BH798" s="149">
        <f>IF(N798="sníž. přenesená",J798,0)</f>
        <v>0</v>
      </c>
      <c r="BI798" s="149">
        <f>IF(N798="nulová",J798,0)</f>
        <v>0</v>
      </c>
      <c r="BJ798" s="18" t="s">
        <v>82</v>
      </c>
      <c r="BK798" s="149">
        <f>ROUND(I798*H798,2)</f>
        <v>0</v>
      </c>
      <c r="BL798" s="18" t="s">
        <v>169</v>
      </c>
      <c r="BM798" s="148" t="s">
        <v>848</v>
      </c>
    </row>
    <row r="799" spans="2:51" s="13" customFormat="1" ht="11.25">
      <c r="B799" s="164"/>
      <c r="D799" s="150" t="s">
        <v>230</v>
      </c>
      <c r="E799" s="165" t="s">
        <v>1</v>
      </c>
      <c r="F799" s="166" t="s">
        <v>686</v>
      </c>
      <c r="H799" s="165" t="s">
        <v>1</v>
      </c>
      <c r="L799" s="164"/>
      <c r="M799" s="167"/>
      <c r="N799" s="168"/>
      <c r="O799" s="168"/>
      <c r="P799" s="168"/>
      <c r="Q799" s="168"/>
      <c r="R799" s="168"/>
      <c r="S799" s="168"/>
      <c r="T799" s="169"/>
      <c r="AT799" s="165" t="s">
        <v>230</v>
      </c>
      <c r="AU799" s="165" t="s">
        <v>84</v>
      </c>
      <c r="AV799" s="13" t="s">
        <v>82</v>
      </c>
      <c r="AW799" s="13" t="s">
        <v>30</v>
      </c>
      <c r="AX799" s="13" t="s">
        <v>74</v>
      </c>
      <c r="AY799" s="165" t="s">
        <v>133</v>
      </c>
    </row>
    <row r="800" spans="2:51" s="14" customFormat="1" ht="11.25">
      <c r="B800" s="170"/>
      <c r="D800" s="150" t="s">
        <v>230</v>
      </c>
      <c r="E800" s="171" t="s">
        <v>1</v>
      </c>
      <c r="F800" s="172" t="s">
        <v>701</v>
      </c>
      <c r="H800" s="173">
        <v>152.65</v>
      </c>
      <c r="L800" s="170"/>
      <c r="M800" s="174"/>
      <c r="N800" s="175"/>
      <c r="O800" s="175"/>
      <c r="P800" s="175"/>
      <c r="Q800" s="175"/>
      <c r="R800" s="175"/>
      <c r="S800" s="175"/>
      <c r="T800" s="176"/>
      <c r="AT800" s="171" t="s">
        <v>230</v>
      </c>
      <c r="AU800" s="171" t="s">
        <v>84</v>
      </c>
      <c r="AV800" s="14" t="s">
        <v>84</v>
      </c>
      <c r="AW800" s="14" t="s">
        <v>30</v>
      </c>
      <c r="AX800" s="14" t="s">
        <v>74</v>
      </c>
      <c r="AY800" s="171" t="s">
        <v>133</v>
      </c>
    </row>
    <row r="801" spans="2:51" s="13" customFormat="1" ht="11.25">
      <c r="B801" s="164"/>
      <c r="D801" s="150" t="s">
        <v>230</v>
      </c>
      <c r="E801" s="165" t="s">
        <v>1</v>
      </c>
      <c r="F801" s="166" t="s">
        <v>818</v>
      </c>
      <c r="H801" s="165" t="s">
        <v>1</v>
      </c>
      <c r="L801" s="164"/>
      <c r="M801" s="167"/>
      <c r="N801" s="168"/>
      <c r="O801" s="168"/>
      <c r="P801" s="168"/>
      <c r="Q801" s="168"/>
      <c r="R801" s="168"/>
      <c r="S801" s="168"/>
      <c r="T801" s="169"/>
      <c r="AT801" s="165" t="s">
        <v>230</v>
      </c>
      <c r="AU801" s="165" t="s">
        <v>84</v>
      </c>
      <c r="AV801" s="13" t="s">
        <v>82</v>
      </c>
      <c r="AW801" s="13" t="s">
        <v>30</v>
      </c>
      <c r="AX801" s="13" t="s">
        <v>74</v>
      </c>
      <c r="AY801" s="165" t="s">
        <v>133</v>
      </c>
    </row>
    <row r="802" spans="2:51" s="14" customFormat="1" ht="11.25">
      <c r="B802" s="170"/>
      <c r="D802" s="150" t="s">
        <v>230</v>
      </c>
      <c r="E802" s="171" t="s">
        <v>1</v>
      </c>
      <c r="F802" s="172" t="s">
        <v>298</v>
      </c>
      <c r="H802" s="173">
        <v>39.744</v>
      </c>
      <c r="L802" s="170"/>
      <c r="M802" s="174"/>
      <c r="N802" s="175"/>
      <c r="O802" s="175"/>
      <c r="P802" s="175"/>
      <c r="Q802" s="175"/>
      <c r="R802" s="175"/>
      <c r="S802" s="175"/>
      <c r="T802" s="176"/>
      <c r="AT802" s="171" t="s">
        <v>230</v>
      </c>
      <c r="AU802" s="171" t="s">
        <v>84</v>
      </c>
      <c r="AV802" s="14" t="s">
        <v>84</v>
      </c>
      <c r="AW802" s="14" t="s">
        <v>30</v>
      </c>
      <c r="AX802" s="14" t="s">
        <v>74</v>
      </c>
      <c r="AY802" s="171" t="s">
        <v>133</v>
      </c>
    </row>
    <row r="803" spans="2:51" s="13" customFormat="1" ht="11.25">
      <c r="B803" s="164"/>
      <c r="D803" s="150" t="s">
        <v>230</v>
      </c>
      <c r="E803" s="165" t="s">
        <v>1</v>
      </c>
      <c r="F803" s="166" t="s">
        <v>299</v>
      </c>
      <c r="H803" s="165" t="s">
        <v>1</v>
      </c>
      <c r="L803" s="164"/>
      <c r="M803" s="167"/>
      <c r="N803" s="168"/>
      <c r="O803" s="168"/>
      <c r="P803" s="168"/>
      <c r="Q803" s="168"/>
      <c r="R803" s="168"/>
      <c r="S803" s="168"/>
      <c r="T803" s="169"/>
      <c r="AT803" s="165" t="s">
        <v>230</v>
      </c>
      <c r="AU803" s="165" t="s">
        <v>84</v>
      </c>
      <c r="AV803" s="13" t="s">
        <v>82</v>
      </c>
      <c r="AW803" s="13" t="s">
        <v>30</v>
      </c>
      <c r="AX803" s="13" t="s">
        <v>74</v>
      </c>
      <c r="AY803" s="165" t="s">
        <v>133</v>
      </c>
    </row>
    <row r="804" spans="2:51" s="14" customFormat="1" ht="11.25">
      <c r="B804" s="170"/>
      <c r="D804" s="150" t="s">
        <v>230</v>
      </c>
      <c r="E804" s="171" t="s">
        <v>1</v>
      </c>
      <c r="F804" s="172" t="s">
        <v>300</v>
      </c>
      <c r="H804" s="173">
        <v>94.86</v>
      </c>
      <c r="L804" s="170"/>
      <c r="M804" s="174"/>
      <c r="N804" s="175"/>
      <c r="O804" s="175"/>
      <c r="P804" s="175"/>
      <c r="Q804" s="175"/>
      <c r="R804" s="175"/>
      <c r="S804" s="175"/>
      <c r="T804" s="176"/>
      <c r="AT804" s="171" t="s">
        <v>230</v>
      </c>
      <c r="AU804" s="171" t="s">
        <v>84</v>
      </c>
      <c r="AV804" s="14" t="s">
        <v>84</v>
      </c>
      <c r="AW804" s="14" t="s">
        <v>30</v>
      </c>
      <c r="AX804" s="14" t="s">
        <v>74</v>
      </c>
      <c r="AY804" s="171" t="s">
        <v>133</v>
      </c>
    </row>
    <row r="805" spans="2:51" s="15" customFormat="1" ht="11.25">
      <c r="B805" s="177"/>
      <c r="D805" s="150" t="s">
        <v>230</v>
      </c>
      <c r="E805" s="178" t="s">
        <v>1</v>
      </c>
      <c r="F805" s="179" t="s">
        <v>233</v>
      </c>
      <c r="H805" s="180">
        <v>287.254</v>
      </c>
      <c r="L805" s="177"/>
      <c r="M805" s="181"/>
      <c r="N805" s="182"/>
      <c r="O805" s="182"/>
      <c r="P805" s="182"/>
      <c r="Q805" s="182"/>
      <c r="R805" s="182"/>
      <c r="S805" s="182"/>
      <c r="T805" s="183"/>
      <c r="AT805" s="178" t="s">
        <v>230</v>
      </c>
      <c r="AU805" s="178" t="s">
        <v>84</v>
      </c>
      <c r="AV805" s="15" t="s">
        <v>138</v>
      </c>
      <c r="AW805" s="15" t="s">
        <v>30</v>
      </c>
      <c r="AX805" s="15" t="s">
        <v>74</v>
      </c>
      <c r="AY805" s="178" t="s">
        <v>133</v>
      </c>
    </row>
    <row r="806" spans="2:51" s="14" customFormat="1" ht="11.25">
      <c r="B806" s="170"/>
      <c r="D806" s="150" t="s">
        <v>230</v>
      </c>
      <c r="E806" s="171" t="s">
        <v>1</v>
      </c>
      <c r="F806" s="172" t="s">
        <v>849</v>
      </c>
      <c r="H806" s="173">
        <v>301.617</v>
      </c>
      <c r="L806" s="170"/>
      <c r="M806" s="174"/>
      <c r="N806" s="175"/>
      <c r="O806" s="175"/>
      <c r="P806" s="175"/>
      <c r="Q806" s="175"/>
      <c r="R806" s="175"/>
      <c r="S806" s="175"/>
      <c r="T806" s="176"/>
      <c r="AT806" s="171" t="s">
        <v>230</v>
      </c>
      <c r="AU806" s="171" t="s">
        <v>84</v>
      </c>
      <c r="AV806" s="14" t="s">
        <v>84</v>
      </c>
      <c r="AW806" s="14" t="s">
        <v>30</v>
      </c>
      <c r="AX806" s="14" t="s">
        <v>74</v>
      </c>
      <c r="AY806" s="171" t="s">
        <v>133</v>
      </c>
    </row>
    <row r="807" spans="2:51" s="15" customFormat="1" ht="11.25">
      <c r="B807" s="177"/>
      <c r="D807" s="150" t="s">
        <v>230</v>
      </c>
      <c r="E807" s="178" t="s">
        <v>1</v>
      </c>
      <c r="F807" s="179" t="s">
        <v>233</v>
      </c>
      <c r="H807" s="180">
        <v>301.617</v>
      </c>
      <c r="L807" s="177"/>
      <c r="M807" s="181"/>
      <c r="N807" s="182"/>
      <c r="O807" s="182"/>
      <c r="P807" s="182"/>
      <c r="Q807" s="182"/>
      <c r="R807" s="182"/>
      <c r="S807" s="182"/>
      <c r="T807" s="183"/>
      <c r="AT807" s="178" t="s">
        <v>230</v>
      </c>
      <c r="AU807" s="178" t="s">
        <v>84</v>
      </c>
      <c r="AV807" s="15" t="s">
        <v>138</v>
      </c>
      <c r="AW807" s="15" t="s">
        <v>30</v>
      </c>
      <c r="AX807" s="15" t="s">
        <v>82</v>
      </c>
      <c r="AY807" s="178" t="s">
        <v>133</v>
      </c>
    </row>
    <row r="808" spans="1:65" s="2" customFormat="1" ht="24.2" customHeight="1">
      <c r="A808" s="30"/>
      <c r="B808" s="136"/>
      <c r="C808" s="137" t="s">
        <v>850</v>
      </c>
      <c r="D808" s="137" t="s">
        <v>134</v>
      </c>
      <c r="E808" s="138" t="s">
        <v>851</v>
      </c>
      <c r="F808" s="139" t="s">
        <v>852</v>
      </c>
      <c r="G808" s="140" t="s">
        <v>262</v>
      </c>
      <c r="H808" s="141">
        <v>28.952</v>
      </c>
      <c r="I808" s="242"/>
      <c r="J808" s="142">
        <f>ROUND(I808*H808,2)</f>
        <v>0</v>
      </c>
      <c r="K808" s="143"/>
      <c r="L808" s="31"/>
      <c r="M808" s="144" t="s">
        <v>1</v>
      </c>
      <c r="N808" s="145" t="s">
        <v>39</v>
      </c>
      <c r="O808" s="146">
        <v>0</v>
      </c>
      <c r="P808" s="146">
        <f>O808*H808</f>
        <v>0</v>
      </c>
      <c r="Q808" s="146">
        <v>0</v>
      </c>
      <c r="R808" s="146">
        <f>Q808*H808</f>
        <v>0</v>
      </c>
      <c r="S808" s="146">
        <v>0</v>
      </c>
      <c r="T808" s="147">
        <f>S808*H808</f>
        <v>0</v>
      </c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R808" s="148" t="s">
        <v>169</v>
      </c>
      <c r="AT808" s="148" t="s">
        <v>134</v>
      </c>
      <c r="AU808" s="148" t="s">
        <v>84</v>
      </c>
      <c r="AY808" s="18" t="s">
        <v>133</v>
      </c>
      <c r="BE808" s="149">
        <f>IF(N808="základní",J808,0)</f>
        <v>0</v>
      </c>
      <c r="BF808" s="149">
        <f>IF(N808="snížená",J808,0)</f>
        <v>0</v>
      </c>
      <c r="BG808" s="149">
        <f>IF(N808="zákl. přenesená",J808,0)</f>
        <v>0</v>
      </c>
      <c r="BH808" s="149">
        <f>IF(N808="sníž. přenesená",J808,0)</f>
        <v>0</v>
      </c>
      <c r="BI808" s="149">
        <f>IF(N808="nulová",J808,0)</f>
        <v>0</v>
      </c>
      <c r="BJ808" s="18" t="s">
        <v>82</v>
      </c>
      <c r="BK808" s="149">
        <f>ROUND(I808*H808,2)</f>
        <v>0</v>
      </c>
      <c r="BL808" s="18" t="s">
        <v>169</v>
      </c>
      <c r="BM808" s="148" t="s">
        <v>853</v>
      </c>
    </row>
    <row r="809" spans="2:51" s="13" customFormat="1" ht="11.25">
      <c r="B809" s="164"/>
      <c r="D809" s="150" t="s">
        <v>230</v>
      </c>
      <c r="E809" s="165" t="s">
        <v>1</v>
      </c>
      <c r="F809" s="166" t="s">
        <v>854</v>
      </c>
      <c r="H809" s="165" t="s">
        <v>1</v>
      </c>
      <c r="L809" s="164"/>
      <c r="M809" s="167"/>
      <c r="N809" s="168"/>
      <c r="O809" s="168"/>
      <c r="P809" s="168"/>
      <c r="Q809" s="168"/>
      <c r="R809" s="168"/>
      <c r="S809" s="168"/>
      <c r="T809" s="169"/>
      <c r="AT809" s="165" t="s">
        <v>230</v>
      </c>
      <c r="AU809" s="165" t="s">
        <v>84</v>
      </c>
      <c r="AV809" s="13" t="s">
        <v>82</v>
      </c>
      <c r="AW809" s="13" t="s">
        <v>30</v>
      </c>
      <c r="AX809" s="13" t="s">
        <v>74</v>
      </c>
      <c r="AY809" s="165" t="s">
        <v>133</v>
      </c>
    </row>
    <row r="810" spans="2:51" s="14" customFormat="1" ht="11.25">
      <c r="B810" s="170"/>
      <c r="D810" s="150" t="s">
        <v>230</v>
      </c>
      <c r="E810" s="171" t="s">
        <v>1</v>
      </c>
      <c r="F810" s="172" t="s">
        <v>855</v>
      </c>
      <c r="H810" s="173">
        <v>28.952</v>
      </c>
      <c r="L810" s="170"/>
      <c r="M810" s="174"/>
      <c r="N810" s="175"/>
      <c r="O810" s="175"/>
      <c r="P810" s="175"/>
      <c r="Q810" s="175"/>
      <c r="R810" s="175"/>
      <c r="S810" s="175"/>
      <c r="T810" s="176"/>
      <c r="AT810" s="171" t="s">
        <v>230</v>
      </c>
      <c r="AU810" s="171" t="s">
        <v>84</v>
      </c>
      <c r="AV810" s="14" t="s">
        <v>84</v>
      </c>
      <c r="AW810" s="14" t="s">
        <v>30</v>
      </c>
      <c r="AX810" s="14" t="s">
        <v>74</v>
      </c>
      <c r="AY810" s="171" t="s">
        <v>133</v>
      </c>
    </row>
    <row r="811" spans="2:51" s="15" customFormat="1" ht="11.25">
      <c r="B811" s="177"/>
      <c r="D811" s="150" t="s">
        <v>230</v>
      </c>
      <c r="E811" s="178" t="s">
        <v>1</v>
      </c>
      <c r="F811" s="179" t="s">
        <v>233</v>
      </c>
      <c r="H811" s="180">
        <v>28.952</v>
      </c>
      <c r="L811" s="177"/>
      <c r="M811" s="181"/>
      <c r="N811" s="182"/>
      <c r="O811" s="182"/>
      <c r="P811" s="182"/>
      <c r="Q811" s="182"/>
      <c r="R811" s="182"/>
      <c r="S811" s="182"/>
      <c r="T811" s="183"/>
      <c r="AT811" s="178" t="s">
        <v>230</v>
      </c>
      <c r="AU811" s="178" t="s">
        <v>84</v>
      </c>
      <c r="AV811" s="15" t="s">
        <v>138</v>
      </c>
      <c r="AW811" s="15" t="s">
        <v>30</v>
      </c>
      <c r="AX811" s="15" t="s">
        <v>82</v>
      </c>
      <c r="AY811" s="178" t="s">
        <v>133</v>
      </c>
    </row>
    <row r="812" spans="1:65" s="2" customFormat="1" ht="16.5" customHeight="1">
      <c r="A812" s="30"/>
      <c r="B812" s="136"/>
      <c r="C812" s="184" t="s">
        <v>535</v>
      </c>
      <c r="D812" s="184" t="s">
        <v>244</v>
      </c>
      <c r="E812" s="185" t="s">
        <v>856</v>
      </c>
      <c r="F812" s="186" t="s">
        <v>857</v>
      </c>
      <c r="G812" s="187" t="s">
        <v>262</v>
      </c>
      <c r="H812" s="188">
        <v>30.4</v>
      </c>
      <c r="I812" s="245"/>
      <c r="J812" s="189">
        <f>ROUND(I812*H812,2)</f>
        <v>0</v>
      </c>
      <c r="K812" s="190"/>
      <c r="L812" s="191"/>
      <c r="M812" s="192" t="s">
        <v>1</v>
      </c>
      <c r="N812" s="193" t="s">
        <v>39</v>
      </c>
      <c r="O812" s="146">
        <v>0</v>
      </c>
      <c r="P812" s="146">
        <f>O812*H812</f>
        <v>0</v>
      </c>
      <c r="Q812" s="146">
        <v>0</v>
      </c>
      <c r="R812" s="146">
        <f>Q812*H812</f>
        <v>0</v>
      </c>
      <c r="S812" s="146">
        <v>0</v>
      </c>
      <c r="T812" s="147">
        <f>S812*H812</f>
        <v>0</v>
      </c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R812" s="148" t="s">
        <v>281</v>
      </c>
      <c r="AT812" s="148" t="s">
        <v>244</v>
      </c>
      <c r="AU812" s="148" t="s">
        <v>84</v>
      </c>
      <c r="AY812" s="18" t="s">
        <v>133</v>
      </c>
      <c r="BE812" s="149">
        <f>IF(N812="základní",J812,0)</f>
        <v>0</v>
      </c>
      <c r="BF812" s="149">
        <f>IF(N812="snížená",J812,0)</f>
        <v>0</v>
      </c>
      <c r="BG812" s="149">
        <f>IF(N812="zákl. přenesená",J812,0)</f>
        <v>0</v>
      </c>
      <c r="BH812" s="149">
        <f>IF(N812="sníž. přenesená",J812,0)</f>
        <v>0</v>
      </c>
      <c r="BI812" s="149">
        <f>IF(N812="nulová",J812,0)</f>
        <v>0</v>
      </c>
      <c r="BJ812" s="18" t="s">
        <v>82</v>
      </c>
      <c r="BK812" s="149">
        <f>ROUND(I812*H812,2)</f>
        <v>0</v>
      </c>
      <c r="BL812" s="18" t="s">
        <v>169</v>
      </c>
      <c r="BM812" s="148" t="s">
        <v>858</v>
      </c>
    </row>
    <row r="813" spans="2:51" s="14" customFormat="1" ht="11.25">
      <c r="B813" s="170"/>
      <c r="D813" s="150" t="s">
        <v>230</v>
      </c>
      <c r="E813" s="171" t="s">
        <v>1</v>
      </c>
      <c r="F813" s="172" t="s">
        <v>859</v>
      </c>
      <c r="H813" s="173">
        <v>30.4</v>
      </c>
      <c r="L813" s="170"/>
      <c r="M813" s="174"/>
      <c r="N813" s="175"/>
      <c r="O813" s="175"/>
      <c r="P813" s="175"/>
      <c r="Q813" s="175"/>
      <c r="R813" s="175"/>
      <c r="S813" s="175"/>
      <c r="T813" s="176"/>
      <c r="AT813" s="171" t="s">
        <v>230</v>
      </c>
      <c r="AU813" s="171" t="s">
        <v>84</v>
      </c>
      <c r="AV813" s="14" t="s">
        <v>84</v>
      </c>
      <c r="AW813" s="14" t="s">
        <v>30</v>
      </c>
      <c r="AX813" s="14" t="s">
        <v>74</v>
      </c>
      <c r="AY813" s="171" t="s">
        <v>133</v>
      </c>
    </row>
    <row r="814" spans="2:51" s="15" customFormat="1" ht="11.25">
      <c r="B814" s="177"/>
      <c r="D814" s="150" t="s">
        <v>230</v>
      </c>
      <c r="E814" s="178" t="s">
        <v>1</v>
      </c>
      <c r="F814" s="179" t="s">
        <v>233</v>
      </c>
      <c r="H814" s="180">
        <v>30.4</v>
      </c>
      <c r="L814" s="177"/>
      <c r="M814" s="181"/>
      <c r="N814" s="182"/>
      <c r="O814" s="182"/>
      <c r="P814" s="182"/>
      <c r="Q814" s="182"/>
      <c r="R814" s="182"/>
      <c r="S814" s="182"/>
      <c r="T814" s="183"/>
      <c r="AT814" s="178" t="s">
        <v>230</v>
      </c>
      <c r="AU814" s="178" t="s">
        <v>84</v>
      </c>
      <c r="AV814" s="15" t="s">
        <v>138</v>
      </c>
      <c r="AW814" s="15" t="s">
        <v>30</v>
      </c>
      <c r="AX814" s="15" t="s">
        <v>82</v>
      </c>
      <c r="AY814" s="178" t="s">
        <v>133</v>
      </c>
    </row>
    <row r="815" spans="1:65" s="2" customFormat="1" ht="24.2" customHeight="1">
      <c r="A815" s="30"/>
      <c r="B815" s="136"/>
      <c r="C815" s="137" t="s">
        <v>860</v>
      </c>
      <c r="D815" s="137" t="s">
        <v>134</v>
      </c>
      <c r="E815" s="138" t="s">
        <v>861</v>
      </c>
      <c r="F815" s="139" t="s">
        <v>862</v>
      </c>
      <c r="G815" s="140" t="s">
        <v>262</v>
      </c>
      <c r="H815" s="141">
        <v>258.53</v>
      </c>
      <c r="I815" s="242"/>
      <c r="J815" s="142">
        <f>ROUND(I815*H815,2)</f>
        <v>0</v>
      </c>
      <c r="K815" s="143"/>
      <c r="L815" s="31"/>
      <c r="M815" s="144" t="s">
        <v>1</v>
      </c>
      <c r="N815" s="145" t="s">
        <v>39</v>
      </c>
      <c r="O815" s="146">
        <v>0</v>
      </c>
      <c r="P815" s="146">
        <f>O815*H815</f>
        <v>0</v>
      </c>
      <c r="Q815" s="146">
        <v>0</v>
      </c>
      <c r="R815" s="146">
        <f>Q815*H815</f>
        <v>0</v>
      </c>
      <c r="S815" s="146">
        <v>0</v>
      </c>
      <c r="T815" s="147">
        <f>S815*H815</f>
        <v>0</v>
      </c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R815" s="148" t="s">
        <v>169</v>
      </c>
      <c r="AT815" s="148" t="s">
        <v>134</v>
      </c>
      <c r="AU815" s="148" t="s">
        <v>84</v>
      </c>
      <c r="AY815" s="18" t="s">
        <v>133</v>
      </c>
      <c r="BE815" s="149">
        <f>IF(N815="základní",J815,0)</f>
        <v>0</v>
      </c>
      <c r="BF815" s="149">
        <f>IF(N815="snížená",J815,0)</f>
        <v>0</v>
      </c>
      <c r="BG815" s="149">
        <f>IF(N815="zákl. přenesená",J815,0)</f>
        <v>0</v>
      </c>
      <c r="BH815" s="149">
        <f>IF(N815="sníž. přenesená",J815,0)</f>
        <v>0</v>
      </c>
      <c r="BI815" s="149">
        <f>IF(N815="nulová",J815,0)</f>
        <v>0</v>
      </c>
      <c r="BJ815" s="18" t="s">
        <v>82</v>
      </c>
      <c r="BK815" s="149">
        <f>ROUND(I815*H815,2)</f>
        <v>0</v>
      </c>
      <c r="BL815" s="18" t="s">
        <v>169</v>
      </c>
      <c r="BM815" s="148" t="s">
        <v>863</v>
      </c>
    </row>
    <row r="816" spans="2:51" s="13" customFormat="1" ht="11.25">
      <c r="B816" s="164"/>
      <c r="D816" s="150" t="s">
        <v>230</v>
      </c>
      <c r="E816" s="165" t="s">
        <v>1</v>
      </c>
      <c r="F816" s="166" t="s">
        <v>864</v>
      </c>
      <c r="H816" s="165" t="s">
        <v>1</v>
      </c>
      <c r="L816" s="164"/>
      <c r="M816" s="167"/>
      <c r="N816" s="168"/>
      <c r="O816" s="168"/>
      <c r="P816" s="168"/>
      <c r="Q816" s="168"/>
      <c r="R816" s="168"/>
      <c r="S816" s="168"/>
      <c r="T816" s="169"/>
      <c r="AT816" s="165" t="s">
        <v>230</v>
      </c>
      <c r="AU816" s="165" t="s">
        <v>84</v>
      </c>
      <c r="AV816" s="13" t="s">
        <v>82</v>
      </c>
      <c r="AW816" s="13" t="s">
        <v>30</v>
      </c>
      <c r="AX816" s="13" t="s">
        <v>74</v>
      </c>
      <c r="AY816" s="165" t="s">
        <v>133</v>
      </c>
    </row>
    <row r="817" spans="2:51" s="13" customFormat="1" ht="11.25">
      <c r="B817" s="164"/>
      <c r="D817" s="150" t="s">
        <v>230</v>
      </c>
      <c r="E817" s="165" t="s">
        <v>1</v>
      </c>
      <c r="F817" s="166" t="s">
        <v>709</v>
      </c>
      <c r="H817" s="165" t="s">
        <v>1</v>
      </c>
      <c r="L817" s="164"/>
      <c r="M817" s="167"/>
      <c r="N817" s="168"/>
      <c r="O817" s="168"/>
      <c r="P817" s="168"/>
      <c r="Q817" s="168"/>
      <c r="R817" s="168"/>
      <c r="S817" s="168"/>
      <c r="T817" s="169"/>
      <c r="AT817" s="165" t="s">
        <v>230</v>
      </c>
      <c r="AU817" s="165" t="s">
        <v>84</v>
      </c>
      <c r="AV817" s="13" t="s">
        <v>82</v>
      </c>
      <c r="AW817" s="13" t="s">
        <v>30</v>
      </c>
      <c r="AX817" s="13" t="s">
        <v>74</v>
      </c>
      <c r="AY817" s="165" t="s">
        <v>133</v>
      </c>
    </row>
    <row r="818" spans="2:51" s="14" customFormat="1" ht="11.25">
      <c r="B818" s="170"/>
      <c r="D818" s="150" t="s">
        <v>230</v>
      </c>
      <c r="E818" s="171" t="s">
        <v>1</v>
      </c>
      <c r="F818" s="172" t="s">
        <v>710</v>
      </c>
      <c r="H818" s="173">
        <v>13.14</v>
      </c>
      <c r="L818" s="170"/>
      <c r="M818" s="174"/>
      <c r="N818" s="175"/>
      <c r="O818" s="175"/>
      <c r="P818" s="175"/>
      <c r="Q818" s="175"/>
      <c r="R818" s="175"/>
      <c r="S818" s="175"/>
      <c r="T818" s="176"/>
      <c r="AT818" s="171" t="s">
        <v>230</v>
      </c>
      <c r="AU818" s="171" t="s">
        <v>84</v>
      </c>
      <c r="AV818" s="14" t="s">
        <v>84</v>
      </c>
      <c r="AW818" s="14" t="s">
        <v>30</v>
      </c>
      <c r="AX818" s="14" t="s">
        <v>74</v>
      </c>
      <c r="AY818" s="171" t="s">
        <v>133</v>
      </c>
    </row>
    <row r="819" spans="2:51" s="13" customFormat="1" ht="11.25">
      <c r="B819" s="164"/>
      <c r="D819" s="150" t="s">
        <v>230</v>
      </c>
      <c r="E819" s="165" t="s">
        <v>1</v>
      </c>
      <c r="F819" s="166" t="s">
        <v>711</v>
      </c>
      <c r="H819" s="165" t="s">
        <v>1</v>
      </c>
      <c r="L819" s="164"/>
      <c r="M819" s="167"/>
      <c r="N819" s="168"/>
      <c r="O819" s="168"/>
      <c r="P819" s="168"/>
      <c r="Q819" s="168"/>
      <c r="R819" s="168"/>
      <c r="S819" s="168"/>
      <c r="T819" s="169"/>
      <c r="AT819" s="165" t="s">
        <v>230</v>
      </c>
      <c r="AU819" s="165" t="s">
        <v>84</v>
      </c>
      <c r="AV819" s="13" t="s">
        <v>82</v>
      </c>
      <c r="AW819" s="13" t="s">
        <v>30</v>
      </c>
      <c r="AX819" s="13" t="s">
        <v>74</v>
      </c>
      <c r="AY819" s="165" t="s">
        <v>133</v>
      </c>
    </row>
    <row r="820" spans="2:51" s="14" customFormat="1" ht="11.25">
      <c r="B820" s="170"/>
      <c r="D820" s="150" t="s">
        <v>230</v>
      </c>
      <c r="E820" s="171" t="s">
        <v>1</v>
      </c>
      <c r="F820" s="172" t="s">
        <v>832</v>
      </c>
      <c r="H820" s="173">
        <v>40.33</v>
      </c>
      <c r="L820" s="170"/>
      <c r="M820" s="174"/>
      <c r="N820" s="175"/>
      <c r="O820" s="175"/>
      <c r="P820" s="175"/>
      <c r="Q820" s="175"/>
      <c r="R820" s="175"/>
      <c r="S820" s="175"/>
      <c r="T820" s="176"/>
      <c r="AT820" s="171" t="s">
        <v>230</v>
      </c>
      <c r="AU820" s="171" t="s">
        <v>84</v>
      </c>
      <c r="AV820" s="14" t="s">
        <v>84</v>
      </c>
      <c r="AW820" s="14" t="s">
        <v>30</v>
      </c>
      <c r="AX820" s="14" t="s">
        <v>74</v>
      </c>
      <c r="AY820" s="171" t="s">
        <v>133</v>
      </c>
    </row>
    <row r="821" spans="2:51" s="13" customFormat="1" ht="11.25">
      <c r="B821" s="164"/>
      <c r="D821" s="150" t="s">
        <v>230</v>
      </c>
      <c r="E821" s="165" t="s">
        <v>1</v>
      </c>
      <c r="F821" s="166" t="s">
        <v>713</v>
      </c>
      <c r="H821" s="165" t="s">
        <v>1</v>
      </c>
      <c r="L821" s="164"/>
      <c r="M821" s="167"/>
      <c r="N821" s="168"/>
      <c r="O821" s="168"/>
      <c r="P821" s="168"/>
      <c r="Q821" s="168"/>
      <c r="R821" s="168"/>
      <c r="S821" s="168"/>
      <c r="T821" s="169"/>
      <c r="AT821" s="165" t="s">
        <v>230</v>
      </c>
      <c r="AU821" s="165" t="s">
        <v>84</v>
      </c>
      <c r="AV821" s="13" t="s">
        <v>82</v>
      </c>
      <c r="AW821" s="13" t="s">
        <v>30</v>
      </c>
      <c r="AX821" s="13" t="s">
        <v>74</v>
      </c>
      <c r="AY821" s="165" t="s">
        <v>133</v>
      </c>
    </row>
    <row r="822" spans="2:51" s="14" customFormat="1" ht="11.25">
      <c r="B822" s="170"/>
      <c r="D822" s="150" t="s">
        <v>230</v>
      </c>
      <c r="E822" s="171" t="s">
        <v>1</v>
      </c>
      <c r="F822" s="172" t="s">
        <v>714</v>
      </c>
      <c r="H822" s="173">
        <v>69.32</v>
      </c>
      <c r="L822" s="170"/>
      <c r="M822" s="174"/>
      <c r="N822" s="175"/>
      <c r="O822" s="175"/>
      <c r="P822" s="175"/>
      <c r="Q822" s="175"/>
      <c r="R822" s="175"/>
      <c r="S822" s="175"/>
      <c r="T822" s="176"/>
      <c r="AT822" s="171" t="s">
        <v>230</v>
      </c>
      <c r="AU822" s="171" t="s">
        <v>84</v>
      </c>
      <c r="AV822" s="14" t="s">
        <v>84</v>
      </c>
      <c r="AW822" s="14" t="s">
        <v>30</v>
      </c>
      <c r="AX822" s="14" t="s">
        <v>74</v>
      </c>
      <c r="AY822" s="171" t="s">
        <v>133</v>
      </c>
    </row>
    <row r="823" spans="2:51" s="13" customFormat="1" ht="11.25">
      <c r="B823" s="164"/>
      <c r="D823" s="150" t="s">
        <v>230</v>
      </c>
      <c r="E823" s="165" t="s">
        <v>1</v>
      </c>
      <c r="F823" s="166" t="s">
        <v>715</v>
      </c>
      <c r="H823" s="165" t="s">
        <v>1</v>
      </c>
      <c r="L823" s="164"/>
      <c r="M823" s="167"/>
      <c r="N823" s="168"/>
      <c r="O823" s="168"/>
      <c r="P823" s="168"/>
      <c r="Q823" s="168"/>
      <c r="R823" s="168"/>
      <c r="S823" s="168"/>
      <c r="T823" s="169"/>
      <c r="AT823" s="165" t="s">
        <v>230</v>
      </c>
      <c r="AU823" s="165" t="s">
        <v>84</v>
      </c>
      <c r="AV823" s="13" t="s">
        <v>82</v>
      </c>
      <c r="AW823" s="13" t="s">
        <v>30</v>
      </c>
      <c r="AX823" s="13" t="s">
        <v>74</v>
      </c>
      <c r="AY823" s="165" t="s">
        <v>133</v>
      </c>
    </row>
    <row r="824" spans="2:51" s="14" customFormat="1" ht="11.25">
      <c r="B824" s="170"/>
      <c r="D824" s="150" t="s">
        <v>230</v>
      </c>
      <c r="E824" s="171" t="s">
        <v>1</v>
      </c>
      <c r="F824" s="172" t="s">
        <v>716</v>
      </c>
      <c r="H824" s="173">
        <v>12.95</v>
      </c>
      <c r="L824" s="170"/>
      <c r="M824" s="174"/>
      <c r="N824" s="175"/>
      <c r="O824" s="175"/>
      <c r="P824" s="175"/>
      <c r="Q824" s="175"/>
      <c r="R824" s="175"/>
      <c r="S824" s="175"/>
      <c r="T824" s="176"/>
      <c r="AT824" s="171" t="s">
        <v>230</v>
      </c>
      <c r="AU824" s="171" t="s">
        <v>84</v>
      </c>
      <c r="AV824" s="14" t="s">
        <v>84</v>
      </c>
      <c r="AW824" s="14" t="s">
        <v>30</v>
      </c>
      <c r="AX824" s="14" t="s">
        <v>74</v>
      </c>
      <c r="AY824" s="171" t="s">
        <v>133</v>
      </c>
    </row>
    <row r="825" spans="2:51" s="13" customFormat="1" ht="11.25">
      <c r="B825" s="164"/>
      <c r="D825" s="150" t="s">
        <v>230</v>
      </c>
      <c r="E825" s="165" t="s">
        <v>1</v>
      </c>
      <c r="F825" s="166" t="s">
        <v>865</v>
      </c>
      <c r="H825" s="165" t="s">
        <v>1</v>
      </c>
      <c r="L825" s="164"/>
      <c r="M825" s="167"/>
      <c r="N825" s="168"/>
      <c r="O825" s="168"/>
      <c r="P825" s="168"/>
      <c r="Q825" s="168"/>
      <c r="R825" s="168"/>
      <c r="S825" s="168"/>
      <c r="T825" s="169"/>
      <c r="AT825" s="165" t="s">
        <v>230</v>
      </c>
      <c r="AU825" s="165" t="s">
        <v>84</v>
      </c>
      <c r="AV825" s="13" t="s">
        <v>82</v>
      </c>
      <c r="AW825" s="13" t="s">
        <v>30</v>
      </c>
      <c r="AX825" s="13" t="s">
        <v>74</v>
      </c>
      <c r="AY825" s="165" t="s">
        <v>133</v>
      </c>
    </row>
    <row r="826" spans="2:51" s="13" customFormat="1" ht="11.25">
      <c r="B826" s="164"/>
      <c r="D826" s="150" t="s">
        <v>230</v>
      </c>
      <c r="E826" s="165" t="s">
        <v>1</v>
      </c>
      <c r="F826" s="166" t="s">
        <v>709</v>
      </c>
      <c r="H826" s="165" t="s">
        <v>1</v>
      </c>
      <c r="L826" s="164"/>
      <c r="M826" s="167"/>
      <c r="N826" s="168"/>
      <c r="O826" s="168"/>
      <c r="P826" s="168"/>
      <c r="Q826" s="168"/>
      <c r="R826" s="168"/>
      <c r="S826" s="168"/>
      <c r="T826" s="169"/>
      <c r="AT826" s="165" t="s">
        <v>230</v>
      </c>
      <c r="AU826" s="165" t="s">
        <v>84</v>
      </c>
      <c r="AV826" s="13" t="s">
        <v>82</v>
      </c>
      <c r="AW826" s="13" t="s">
        <v>30</v>
      </c>
      <c r="AX826" s="13" t="s">
        <v>74</v>
      </c>
      <c r="AY826" s="165" t="s">
        <v>133</v>
      </c>
    </row>
    <row r="827" spans="2:51" s="14" customFormat="1" ht="11.25">
      <c r="B827" s="170"/>
      <c r="D827" s="150" t="s">
        <v>230</v>
      </c>
      <c r="E827" s="171" t="s">
        <v>1</v>
      </c>
      <c r="F827" s="172" t="s">
        <v>710</v>
      </c>
      <c r="H827" s="173">
        <v>13.14</v>
      </c>
      <c r="L827" s="170"/>
      <c r="M827" s="174"/>
      <c r="N827" s="175"/>
      <c r="O827" s="175"/>
      <c r="P827" s="175"/>
      <c r="Q827" s="175"/>
      <c r="R827" s="175"/>
      <c r="S827" s="175"/>
      <c r="T827" s="176"/>
      <c r="AT827" s="171" t="s">
        <v>230</v>
      </c>
      <c r="AU827" s="171" t="s">
        <v>84</v>
      </c>
      <c r="AV827" s="14" t="s">
        <v>84</v>
      </c>
      <c r="AW827" s="14" t="s">
        <v>30</v>
      </c>
      <c r="AX827" s="14" t="s">
        <v>74</v>
      </c>
      <c r="AY827" s="171" t="s">
        <v>133</v>
      </c>
    </row>
    <row r="828" spans="2:51" s="13" customFormat="1" ht="11.25">
      <c r="B828" s="164"/>
      <c r="D828" s="150" t="s">
        <v>230</v>
      </c>
      <c r="E828" s="165" t="s">
        <v>1</v>
      </c>
      <c r="F828" s="166" t="s">
        <v>711</v>
      </c>
      <c r="H828" s="165" t="s">
        <v>1</v>
      </c>
      <c r="L828" s="164"/>
      <c r="M828" s="167"/>
      <c r="N828" s="168"/>
      <c r="O828" s="168"/>
      <c r="P828" s="168"/>
      <c r="Q828" s="168"/>
      <c r="R828" s="168"/>
      <c r="S828" s="168"/>
      <c r="T828" s="169"/>
      <c r="AT828" s="165" t="s">
        <v>230</v>
      </c>
      <c r="AU828" s="165" t="s">
        <v>84</v>
      </c>
      <c r="AV828" s="13" t="s">
        <v>82</v>
      </c>
      <c r="AW828" s="13" t="s">
        <v>30</v>
      </c>
      <c r="AX828" s="13" t="s">
        <v>74</v>
      </c>
      <c r="AY828" s="165" t="s">
        <v>133</v>
      </c>
    </row>
    <row r="829" spans="2:51" s="14" customFormat="1" ht="11.25">
      <c r="B829" s="170"/>
      <c r="D829" s="150" t="s">
        <v>230</v>
      </c>
      <c r="E829" s="171" t="s">
        <v>1</v>
      </c>
      <c r="F829" s="172" t="s">
        <v>832</v>
      </c>
      <c r="H829" s="173">
        <v>40.33</v>
      </c>
      <c r="L829" s="170"/>
      <c r="M829" s="174"/>
      <c r="N829" s="175"/>
      <c r="O829" s="175"/>
      <c r="P829" s="175"/>
      <c r="Q829" s="175"/>
      <c r="R829" s="175"/>
      <c r="S829" s="175"/>
      <c r="T829" s="176"/>
      <c r="AT829" s="171" t="s">
        <v>230</v>
      </c>
      <c r="AU829" s="171" t="s">
        <v>84</v>
      </c>
      <c r="AV829" s="14" t="s">
        <v>84</v>
      </c>
      <c r="AW829" s="14" t="s">
        <v>30</v>
      </c>
      <c r="AX829" s="14" t="s">
        <v>74</v>
      </c>
      <c r="AY829" s="171" t="s">
        <v>133</v>
      </c>
    </row>
    <row r="830" spans="2:51" s="13" customFormat="1" ht="11.25">
      <c r="B830" s="164"/>
      <c r="D830" s="150" t="s">
        <v>230</v>
      </c>
      <c r="E830" s="165" t="s">
        <v>1</v>
      </c>
      <c r="F830" s="166" t="s">
        <v>713</v>
      </c>
      <c r="H830" s="165" t="s">
        <v>1</v>
      </c>
      <c r="L830" s="164"/>
      <c r="M830" s="167"/>
      <c r="N830" s="168"/>
      <c r="O830" s="168"/>
      <c r="P830" s="168"/>
      <c r="Q830" s="168"/>
      <c r="R830" s="168"/>
      <c r="S830" s="168"/>
      <c r="T830" s="169"/>
      <c r="AT830" s="165" t="s">
        <v>230</v>
      </c>
      <c r="AU830" s="165" t="s">
        <v>84</v>
      </c>
      <c r="AV830" s="13" t="s">
        <v>82</v>
      </c>
      <c r="AW830" s="13" t="s">
        <v>30</v>
      </c>
      <c r="AX830" s="13" t="s">
        <v>74</v>
      </c>
      <c r="AY830" s="165" t="s">
        <v>133</v>
      </c>
    </row>
    <row r="831" spans="2:51" s="14" customFormat="1" ht="11.25">
      <c r="B831" s="170"/>
      <c r="D831" s="150" t="s">
        <v>230</v>
      </c>
      <c r="E831" s="171" t="s">
        <v>1</v>
      </c>
      <c r="F831" s="172" t="s">
        <v>714</v>
      </c>
      <c r="H831" s="173">
        <v>69.32</v>
      </c>
      <c r="L831" s="170"/>
      <c r="M831" s="174"/>
      <c r="N831" s="175"/>
      <c r="O831" s="175"/>
      <c r="P831" s="175"/>
      <c r="Q831" s="175"/>
      <c r="R831" s="175"/>
      <c r="S831" s="175"/>
      <c r="T831" s="176"/>
      <c r="AT831" s="171" t="s">
        <v>230</v>
      </c>
      <c r="AU831" s="171" t="s">
        <v>84</v>
      </c>
      <c r="AV831" s="14" t="s">
        <v>84</v>
      </c>
      <c r="AW831" s="14" t="s">
        <v>30</v>
      </c>
      <c r="AX831" s="14" t="s">
        <v>74</v>
      </c>
      <c r="AY831" s="171" t="s">
        <v>133</v>
      </c>
    </row>
    <row r="832" spans="2:51" s="15" customFormat="1" ht="11.25">
      <c r="B832" s="177"/>
      <c r="D832" s="150" t="s">
        <v>230</v>
      </c>
      <c r="E832" s="178" t="s">
        <v>1</v>
      </c>
      <c r="F832" s="179" t="s">
        <v>233</v>
      </c>
      <c r="H832" s="180">
        <v>258.53</v>
      </c>
      <c r="L832" s="177"/>
      <c r="M832" s="181"/>
      <c r="N832" s="182"/>
      <c r="O832" s="182"/>
      <c r="P832" s="182"/>
      <c r="Q832" s="182"/>
      <c r="R832" s="182"/>
      <c r="S832" s="182"/>
      <c r="T832" s="183"/>
      <c r="AT832" s="178" t="s">
        <v>230</v>
      </c>
      <c r="AU832" s="178" t="s">
        <v>84</v>
      </c>
      <c r="AV832" s="15" t="s">
        <v>138</v>
      </c>
      <c r="AW832" s="15" t="s">
        <v>30</v>
      </c>
      <c r="AX832" s="15" t="s">
        <v>82</v>
      </c>
      <c r="AY832" s="178" t="s">
        <v>133</v>
      </c>
    </row>
    <row r="833" spans="1:65" s="2" customFormat="1" ht="24.2" customHeight="1">
      <c r="A833" s="30"/>
      <c r="B833" s="136"/>
      <c r="C833" s="184" t="s">
        <v>540</v>
      </c>
      <c r="D833" s="184" t="s">
        <v>244</v>
      </c>
      <c r="E833" s="185" t="s">
        <v>866</v>
      </c>
      <c r="F833" s="186" t="s">
        <v>867</v>
      </c>
      <c r="G833" s="187" t="s">
        <v>262</v>
      </c>
      <c r="H833" s="188">
        <v>128.93</v>
      </c>
      <c r="I833" s="245"/>
      <c r="J833" s="189">
        <f>ROUND(I833*H833,2)</f>
        <v>0</v>
      </c>
      <c r="K833" s="190"/>
      <c r="L833" s="191"/>
      <c r="M833" s="192" t="s">
        <v>1</v>
      </c>
      <c r="N833" s="193" t="s">
        <v>39</v>
      </c>
      <c r="O833" s="146">
        <v>0</v>
      </c>
      <c r="P833" s="146">
        <f>O833*H833</f>
        <v>0</v>
      </c>
      <c r="Q833" s="146">
        <v>0</v>
      </c>
      <c r="R833" s="146">
        <f>Q833*H833</f>
        <v>0</v>
      </c>
      <c r="S833" s="146">
        <v>0</v>
      </c>
      <c r="T833" s="147">
        <f>S833*H833</f>
        <v>0</v>
      </c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R833" s="148" t="s">
        <v>281</v>
      </c>
      <c r="AT833" s="148" t="s">
        <v>244</v>
      </c>
      <c r="AU833" s="148" t="s">
        <v>84</v>
      </c>
      <c r="AY833" s="18" t="s">
        <v>133</v>
      </c>
      <c r="BE833" s="149">
        <f>IF(N833="základní",J833,0)</f>
        <v>0</v>
      </c>
      <c r="BF833" s="149">
        <f>IF(N833="snížená",J833,0)</f>
        <v>0</v>
      </c>
      <c r="BG833" s="149">
        <f>IF(N833="zákl. přenesená",J833,0)</f>
        <v>0</v>
      </c>
      <c r="BH833" s="149">
        <f>IF(N833="sníž. přenesená",J833,0)</f>
        <v>0</v>
      </c>
      <c r="BI833" s="149">
        <f>IF(N833="nulová",J833,0)</f>
        <v>0</v>
      </c>
      <c r="BJ833" s="18" t="s">
        <v>82</v>
      </c>
      <c r="BK833" s="149">
        <f>ROUND(I833*H833,2)</f>
        <v>0</v>
      </c>
      <c r="BL833" s="18" t="s">
        <v>169</v>
      </c>
      <c r="BM833" s="148" t="s">
        <v>868</v>
      </c>
    </row>
    <row r="834" spans="2:51" s="13" customFormat="1" ht="11.25">
      <c r="B834" s="164"/>
      <c r="D834" s="150" t="s">
        <v>230</v>
      </c>
      <c r="E834" s="165" t="s">
        <v>1</v>
      </c>
      <c r="F834" s="166" t="s">
        <v>709</v>
      </c>
      <c r="H834" s="165" t="s">
        <v>1</v>
      </c>
      <c r="L834" s="164"/>
      <c r="M834" s="167"/>
      <c r="N834" s="168"/>
      <c r="O834" s="168"/>
      <c r="P834" s="168"/>
      <c r="Q834" s="168"/>
      <c r="R834" s="168"/>
      <c r="S834" s="168"/>
      <c r="T834" s="169"/>
      <c r="AT834" s="165" t="s">
        <v>230</v>
      </c>
      <c r="AU834" s="165" t="s">
        <v>84</v>
      </c>
      <c r="AV834" s="13" t="s">
        <v>82</v>
      </c>
      <c r="AW834" s="13" t="s">
        <v>30</v>
      </c>
      <c r="AX834" s="13" t="s">
        <v>74</v>
      </c>
      <c r="AY834" s="165" t="s">
        <v>133</v>
      </c>
    </row>
    <row r="835" spans="2:51" s="14" customFormat="1" ht="11.25">
      <c r="B835" s="170"/>
      <c r="D835" s="150" t="s">
        <v>230</v>
      </c>
      <c r="E835" s="171" t="s">
        <v>1</v>
      </c>
      <c r="F835" s="172" t="s">
        <v>710</v>
      </c>
      <c r="H835" s="173">
        <v>13.14</v>
      </c>
      <c r="L835" s="170"/>
      <c r="M835" s="174"/>
      <c r="N835" s="175"/>
      <c r="O835" s="175"/>
      <c r="P835" s="175"/>
      <c r="Q835" s="175"/>
      <c r="R835" s="175"/>
      <c r="S835" s="175"/>
      <c r="T835" s="176"/>
      <c r="AT835" s="171" t="s">
        <v>230</v>
      </c>
      <c r="AU835" s="171" t="s">
        <v>84</v>
      </c>
      <c r="AV835" s="14" t="s">
        <v>84</v>
      </c>
      <c r="AW835" s="14" t="s">
        <v>30</v>
      </c>
      <c r="AX835" s="14" t="s">
        <v>74</v>
      </c>
      <c r="AY835" s="171" t="s">
        <v>133</v>
      </c>
    </row>
    <row r="836" spans="2:51" s="13" customFormat="1" ht="11.25">
      <c r="B836" s="164"/>
      <c r="D836" s="150" t="s">
        <v>230</v>
      </c>
      <c r="E836" s="165" t="s">
        <v>1</v>
      </c>
      <c r="F836" s="166" t="s">
        <v>711</v>
      </c>
      <c r="H836" s="165" t="s">
        <v>1</v>
      </c>
      <c r="L836" s="164"/>
      <c r="M836" s="167"/>
      <c r="N836" s="168"/>
      <c r="O836" s="168"/>
      <c r="P836" s="168"/>
      <c r="Q836" s="168"/>
      <c r="R836" s="168"/>
      <c r="S836" s="168"/>
      <c r="T836" s="169"/>
      <c r="AT836" s="165" t="s">
        <v>230</v>
      </c>
      <c r="AU836" s="165" t="s">
        <v>84</v>
      </c>
      <c r="AV836" s="13" t="s">
        <v>82</v>
      </c>
      <c r="AW836" s="13" t="s">
        <v>30</v>
      </c>
      <c r="AX836" s="13" t="s">
        <v>74</v>
      </c>
      <c r="AY836" s="165" t="s">
        <v>133</v>
      </c>
    </row>
    <row r="837" spans="2:51" s="14" customFormat="1" ht="11.25">
      <c r="B837" s="170"/>
      <c r="D837" s="150" t="s">
        <v>230</v>
      </c>
      <c r="E837" s="171" t="s">
        <v>1</v>
      </c>
      <c r="F837" s="172" t="s">
        <v>832</v>
      </c>
      <c r="H837" s="173">
        <v>40.33</v>
      </c>
      <c r="L837" s="170"/>
      <c r="M837" s="174"/>
      <c r="N837" s="175"/>
      <c r="O837" s="175"/>
      <c r="P837" s="175"/>
      <c r="Q837" s="175"/>
      <c r="R837" s="175"/>
      <c r="S837" s="175"/>
      <c r="T837" s="176"/>
      <c r="AT837" s="171" t="s">
        <v>230</v>
      </c>
      <c r="AU837" s="171" t="s">
        <v>84</v>
      </c>
      <c r="AV837" s="14" t="s">
        <v>84</v>
      </c>
      <c r="AW837" s="14" t="s">
        <v>30</v>
      </c>
      <c r="AX837" s="14" t="s">
        <v>74</v>
      </c>
      <c r="AY837" s="171" t="s">
        <v>133</v>
      </c>
    </row>
    <row r="838" spans="2:51" s="13" customFormat="1" ht="11.25">
      <c r="B838" s="164"/>
      <c r="D838" s="150" t="s">
        <v>230</v>
      </c>
      <c r="E838" s="165" t="s">
        <v>1</v>
      </c>
      <c r="F838" s="166" t="s">
        <v>713</v>
      </c>
      <c r="H838" s="165" t="s">
        <v>1</v>
      </c>
      <c r="L838" s="164"/>
      <c r="M838" s="167"/>
      <c r="N838" s="168"/>
      <c r="O838" s="168"/>
      <c r="P838" s="168"/>
      <c r="Q838" s="168"/>
      <c r="R838" s="168"/>
      <c r="S838" s="168"/>
      <c r="T838" s="169"/>
      <c r="AT838" s="165" t="s">
        <v>230</v>
      </c>
      <c r="AU838" s="165" t="s">
        <v>84</v>
      </c>
      <c r="AV838" s="13" t="s">
        <v>82</v>
      </c>
      <c r="AW838" s="13" t="s">
        <v>30</v>
      </c>
      <c r="AX838" s="13" t="s">
        <v>74</v>
      </c>
      <c r="AY838" s="165" t="s">
        <v>133</v>
      </c>
    </row>
    <row r="839" spans="2:51" s="14" customFormat="1" ht="11.25">
      <c r="B839" s="170"/>
      <c r="D839" s="150" t="s">
        <v>230</v>
      </c>
      <c r="E839" s="171" t="s">
        <v>1</v>
      </c>
      <c r="F839" s="172" t="s">
        <v>714</v>
      </c>
      <c r="H839" s="173">
        <v>69.32</v>
      </c>
      <c r="L839" s="170"/>
      <c r="M839" s="174"/>
      <c r="N839" s="175"/>
      <c r="O839" s="175"/>
      <c r="P839" s="175"/>
      <c r="Q839" s="175"/>
      <c r="R839" s="175"/>
      <c r="S839" s="175"/>
      <c r="T839" s="176"/>
      <c r="AT839" s="171" t="s">
        <v>230</v>
      </c>
      <c r="AU839" s="171" t="s">
        <v>84</v>
      </c>
      <c r="AV839" s="14" t="s">
        <v>84</v>
      </c>
      <c r="AW839" s="14" t="s">
        <v>30</v>
      </c>
      <c r="AX839" s="14" t="s">
        <v>74</v>
      </c>
      <c r="AY839" s="171" t="s">
        <v>133</v>
      </c>
    </row>
    <row r="840" spans="2:51" s="15" customFormat="1" ht="11.25">
      <c r="B840" s="177"/>
      <c r="D840" s="150" t="s">
        <v>230</v>
      </c>
      <c r="E840" s="178" t="s">
        <v>1</v>
      </c>
      <c r="F840" s="179" t="s">
        <v>233</v>
      </c>
      <c r="H840" s="180">
        <v>122.78999999999999</v>
      </c>
      <c r="L840" s="177"/>
      <c r="M840" s="181"/>
      <c r="N840" s="182"/>
      <c r="O840" s="182"/>
      <c r="P840" s="182"/>
      <c r="Q840" s="182"/>
      <c r="R840" s="182"/>
      <c r="S840" s="182"/>
      <c r="T840" s="183"/>
      <c r="AT840" s="178" t="s">
        <v>230</v>
      </c>
      <c r="AU840" s="178" t="s">
        <v>84</v>
      </c>
      <c r="AV840" s="15" t="s">
        <v>138</v>
      </c>
      <c r="AW840" s="15" t="s">
        <v>30</v>
      </c>
      <c r="AX840" s="15" t="s">
        <v>74</v>
      </c>
      <c r="AY840" s="178" t="s">
        <v>133</v>
      </c>
    </row>
    <row r="841" spans="2:51" s="14" customFormat="1" ht="11.25">
      <c r="B841" s="170"/>
      <c r="D841" s="150" t="s">
        <v>230</v>
      </c>
      <c r="E841" s="171" t="s">
        <v>1</v>
      </c>
      <c r="F841" s="172" t="s">
        <v>838</v>
      </c>
      <c r="H841" s="173">
        <v>128.93</v>
      </c>
      <c r="L841" s="170"/>
      <c r="M841" s="174"/>
      <c r="N841" s="175"/>
      <c r="O841" s="175"/>
      <c r="P841" s="175"/>
      <c r="Q841" s="175"/>
      <c r="R841" s="175"/>
      <c r="S841" s="175"/>
      <c r="T841" s="176"/>
      <c r="AT841" s="171" t="s">
        <v>230</v>
      </c>
      <c r="AU841" s="171" t="s">
        <v>84</v>
      </c>
      <c r="AV841" s="14" t="s">
        <v>84</v>
      </c>
      <c r="AW841" s="14" t="s">
        <v>30</v>
      </c>
      <c r="AX841" s="14" t="s">
        <v>74</v>
      </c>
      <c r="AY841" s="171" t="s">
        <v>133</v>
      </c>
    </row>
    <row r="842" spans="2:51" s="15" customFormat="1" ht="11.25">
      <c r="B842" s="177"/>
      <c r="D842" s="150" t="s">
        <v>230</v>
      </c>
      <c r="E842" s="178" t="s">
        <v>1</v>
      </c>
      <c r="F842" s="179" t="s">
        <v>233</v>
      </c>
      <c r="H842" s="180">
        <v>128.93</v>
      </c>
      <c r="L842" s="177"/>
      <c r="M842" s="181"/>
      <c r="N842" s="182"/>
      <c r="O842" s="182"/>
      <c r="P842" s="182"/>
      <c r="Q842" s="182"/>
      <c r="R842" s="182"/>
      <c r="S842" s="182"/>
      <c r="T842" s="183"/>
      <c r="AT842" s="178" t="s">
        <v>230</v>
      </c>
      <c r="AU842" s="178" t="s">
        <v>84</v>
      </c>
      <c r="AV842" s="15" t="s">
        <v>138</v>
      </c>
      <c r="AW842" s="15" t="s">
        <v>30</v>
      </c>
      <c r="AX842" s="15" t="s">
        <v>82</v>
      </c>
      <c r="AY842" s="178" t="s">
        <v>133</v>
      </c>
    </row>
    <row r="843" spans="1:65" s="2" customFormat="1" ht="24.2" customHeight="1">
      <c r="A843" s="30"/>
      <c r="B843" s="136"/>
      <c r="C843" s="184" t="s">
        <v>869</v>
      </c>
      <c r="D843" s="184" t="s">
        <v>244</v>
      </c>
      <c r="E843" s="185" t="s">
        <v>870</v>
      </c>
      <c r="F843" s="186" t="s">
        <v>871</v>
      </c>
      <c r="G843" s="187" t="s">
        <v>262</v>
      </c>
      <c r="H843" s="188">
        <v>141.17</v>
      </c>
      <c r="I843" s="245"/>
      <c r="J843" s="189">
        <f>ROUND(I843*H843,2)</f>
        <v>0</v>
      </c>
      <c r="K843" s="190"/>
      <c r="L843" s="191"/>
      <c r="M843" s="192" t="s">
        <v>1</v>
      </c>
      <c r="N843" s="193" t="s">
        <v>39</v>
      </c>
      <c r="O843" s="146">
        <v>0</v>
      </c>
      <c r="P843" s="146">
        <f>O843*H843</f>
        <v>0</v>
      </c>
      <c r="Q843" s="146">
        <v>0</v>
      </c>
      <c r="R843" s="146">
        <f>Q843*H843</f>
        <v>0</v>
      </c>
      <c r="S843" s="146">
        <v>0</v>
      </c>
      <c r="T843" s="147">
        <f>S843*H843</f>
        <v>0</v>
      </c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R843" s="148" t="s">
        <v>281</v>
      </c>
      <c r="AT843" s="148" t="s">
        <v>244</v>
      </c>
      <c r="AU843" s="148" t="s">
        <v>84</v>
      </c>
      <c r="AY843" s="18" t="s">
        <v>133</v>
      </c>
      <c r="BE843" s="149">
        <f>IF(N843="základní",J843,0)</f>
        <v>0</v>
      </c>
      <c r="BF843" s="149">
        <f>IF(N843="snížená",J843,0)</f>
        <v>0</v>
      </c>
      <c r="BG843" s="149">
        <f>IF(N843="zákl. přenesená",J843,0)</f>
        <v>0</v>
      </c>
      <c r="BH843" s="149">
        <f>IF(N843="sníž. přenesená",J843,0)</f>
        <v>0</v>
      </c>
      <c r="BI843" s="149">
        <f>IF(N843="nulová",J843,0)</f>
        <v>0</v>
      </c>
      <c r="BJ843" s="18" t="s">
        <v>82</v>
      </c>
      <c r="BK843" s="149">
        <f>ROUND(I843*H843,2)</f>
        <v>0</v>
      </c>
      <c r="BL843" s="18" t="s">
        <v>169</v>
      </c>
      <c r="BM843" s="148" t="s">
        <v>872</v>
      </c>
    </row>
    <row r="844" spans="2:51" s="13" customFormat="1" ht="11.25">
      <c r="B844" s="164"/>
      <c r="D844" s="150" t="s">
        <v>230</v>
      </c>
      <c r="E844" s="165" t="s">
        <v>1</v>
      </c>
      <c r="F844" s="166" t="s">
        <v>864</v>
      </c>
      <c r="H844" s="165" t="s">
        <v>1</v>
      </c>
      <c r="L844" s="164"/>
      <c r="M844" s="167"/>
      <c r="N844" s="168"/>
      <c r="O844" s="168"/>
      <c r="P844" s="168"/>
      <c r="Q844" s="168"/>
      <c r="R844" s="168"/>
      <c r="S844" s="168"/>
      <c r="T844" s="169"/>
      <c r="AT844" s="165" t="s">
        <v>230</v>
      </c>
      <c r="AU844" s="165" t="s">
        <v>84</v>
      </c>
      <c r="AV844" s="13" t="s">
        <v>82</v>
      </c>
      <c r="AW844" s="13" t="s">
        <v>30</v>
      </c>
      <c r="AX844" s="13" t="s">
        <v>74</v>
      </c>
      <c r="AY844" s="165" t="s">
        <v>133</v>
      </c>
    </row>
    <row r="845" spans="2:51" s="13" customFormat="1" ht="11.25">
      <c r="B845" s="164"/>
      <c r="D845" s="150" t="s">
        <v>230</v>
      </c>
      <c r="E845" s="165" t="s">
        <v>1</v>
      </c>
      <c r="F845" s="166" t="s">
        <v>709</v>
      </c>
      <c r="H845" s="165" t="s">
        <v>1</v>
      </c>
      <c r="L845" s="164"/>
      <c r="M845" s="167"/>
      <c r="N845" s="168"/>
      <c r="O845" s="168"/>
      <c r="P845" s="168"/>
      <c r="Q845" s="168"/>
      <c r="R845" s="168"/>
      <c r="S845" s="168"/>
      <c r="T845" s="169"/>
      <c r="AT845" s="165" t="s">
        <v>230</v>
      </c>
      <c r="AU845" s="165" t="s">
        <v>84</v>
      </c>
      <c r="AV845" s="13" t="s">
        <v>82</v>
      </c>
      <c r="AW845" s="13" t="s">
        <v>30</v>
      </c>
      <c r="AX845" s="13" t="s">
        <v>74</v>
      </c>
      <c r="AY845" s="165" t="s">
        <v>133</v>
      </c>
    </row>
    <row r="846" spans="2:51" s="14" customFormat="1" ht="11.25">
      <c r="B846" s="170"/>
      <c r="D846" s="150" t="s">
        <v>230</v>
      </c>
      <c r="E846" s="171" t="s">
        <v>1</v>
      </c>
      <c r="F846" s="172" t="s">
        <v>710</v>
      </c>
      <c r="H846" s="173">
        <v>13.14</v>
      </c>
      <c r="L846" s="170"/>
      <c r="M846" s="174"/>
      <c r="N846" s="175"/>
      <c r="O846" s="175"/>
      <c r="P846" s="175"/>
      <c r="Q846" s="175"/>
      <c r="R846" s="175"/>
      <c r="S846" s="175"/>
      <c r="T846" s="176"/>
      <c r="AT846" s="171" t="s">
        <v>230</v>
      </c>
      <c r="AU846" s="171" t="s">
        <v>84</v>
      </c>
      <c r="AV846" s="14" t="s">
        <v>84</v>
      </c>
      <c r="AW846" s="14" t="s">
        <v>30</v>
      </c>
      <c r="AX846" s="14" t="s">
        <v>74</v>
      </c>
      <c r="AY846" s="171" t="s">
        <v>133</v>
      </c>
    </row>
    <row r="847" spans="2:51" s="13" customFormat="1" ht="11.25">
      <c r="B847" s="164"/>
      <c r="D847" s="150" t="s">
        <v>230</v>
      </c>
      <c r="E847" s="165" t="s">
        <v>1</v>
      </c>
      <c r="F847" s="166" t="s">
        <v>711</v>
      </c>
      <c r="H847" s="165" t="s">
        <v>1</v>
      </c>
      <c r="L847" s="164"/>
      <c r="M847" s="167"/>
      <c r="N847" s="168"/>
      <c r="O847" s="168"/>
      <c r="P847" s="168"/>
      <c r="Q847" s="168"/>
      <c r="R847" s="168"/>
      <c r="S847" s="168"/>
      <c r="T847" s="169"/>
      <c r="AT847" s="165" t="s">
        <v>230</v>
      </c>
      <c r="AU847" s="165" t="s">
        <v>84</v>
      </c>
      <c r="AV847" s="13" t="s">
        <v>82</v>
      </c>
      <c r="AW847" s="13" t="s">
        <v>30</v>
      </c>
      <c r="AX847" s="13" t="s">
        <v>74</v>
      </c>
      <c r="AY847" s="165" t="s">
        <v>133</v>
      </c>
    </row>
    <row r="848" spans="2:51" s="14" customFormat="1" ht="11.25">
      <c r="B848" s="170"/>
      <c r="D848" s="150" t="s">
        <v>230</v>
      </c>
      <c r="E848" s="171" t="s">
        <v>1</v>
      </c>
      <c r="F848" s="172" t="s">
        <v>832</v>
      </c>
      <c r="H848" s="173">
        <v>40.33</v>
      </c>
      <c r="L848" s="170"/>
      <c r="M848" s="174"/>
      <c r="N848" s="175"/>
      <c r="O848" s="175"/>
      <c r="P848" s="175"/>
      <c r="Q848" s="175"/>
      <c r="R848" s="175"/>
      <c r="S848" s="175"/>
      <c r="T848" s="176"/>
      <c r="AT848" s="171" t="s">
        <v>230</v>
      </c>
      <c r="AU848" s="171" t="s">
        <v>84</v>
      </c>
      <c r="AV848" s="14" t="s">
        <v>84</v>
      </c>
      <c r="AW848" s="14" t="s">
        <v>30</v>
      </c>
      <c r="AX848" s="14" t="s">
        <v>74</v>
      </c>
      <c r="AY848" s="171" t="s">
        <v>133</v>
      </c>
    </row>
    <row r="849" spans="2:51" s="13" customFormat="1" ht="11.25">
      <c r="B849" s="164"/>
      <c r="D849" s="150" t="s">
        <v>230</v>
      </c>
      <c r="E849" s="165" t="s">
        <v>1</v>
      </c>
      <c r="F849" s="166" t="s">
        <v>713</v>
      </c>
      <c r="H849" s="165" t="s">
        <v>1</v>
      </c>
      <c r="L849" s="164"/>
      <c r="M849" s="167"/>
      <c r="N849" s="168"/>
      <c r="O849" s="168"/>
      <c r="P849" s="168"/>
      <c r="Q849" s="168"/>
      <c r="R849" s="168"/>
      <c r="S849" s="168"/>
      <c r="T849" s="169"/>
      <c r="AT849" s="165" t="s">
        <v>230</v>
      </c>
      <c r="AU849" s="165" t="s">
        <v>84</v>
      </c>
      <c r="AV849" s="13" t="s">
        <v>82</v>
      </c>
      <c r="AW849" s="13" t="s">
        <v>30</v>
      </c>
      <c r="AX849" s="13" t="s">
        <v>74</v>
      </c>
      <c r="AY849" s="165" t="s">
        <v>133</v>
      </c>
    </row>
    <row r="850" spans="2:51" s="14" customFormat="1" ht="11.25">
      <c r="B850" s="170"/>
      <c r="D850" s="150" t="s">
        <v>230</v>
      </c>
      <c r="E850" s="171" t="s">
        <v>1</v>
      </c>
      <c r="F850" s="172" t="s">
        <v>714</v>
      </c>
      <c r="H850" s="173">
        <v>69.32</v>
      </c>
      <c r="L850" s="170"/>
      <c r="M850" s="174"/>
      <c r="N850" s="175"/>
      <c r="O850" s="175"/>
      <c r="P850" s="175"/>
      <c r="Q850" s="175"/>
      <c r="R850" s="175"/>
      <c r="S850" s="175"/>
      <c r="T850" s="176"/>
      <c r="AT850" s="171" t="s">
        <v>230</v>
      </c>
      <c r="AU850" s="171" t="s">
        <v>84</v>
      </c>
      <c r="AV850" s="14" t="s">
        <v>84</v>
      </c>
      <c r="AW850" s="14" t="s">
        <v>30</v>
      </c>
      <c r="AX850" s="14" t="s">
        <v>74</v>
      </c>
      <c r="AY850" s="171" t="s">
        <v>133</v>
      </c>
    </row>
    <row r="851" spans="2:51" s="13" customFormat="1" ht="11.25">
      <c r="B851" s="164"/>
      <c r="D851" s="150" t="s">
        <v>230</v>
      </c>
      <c r="E851" s="165" t="s">
        <v>1</v>
      </c>
      <c r="F851" s="166" t="s">
        <v>715</v>
      </c>
      <c r="H851" s="165" t="s">
        <v>1</v>
      </c>
      <c r="L851" s="164"/>
      <c r="M851" s="167"/>
      <c r="N851" s="168"/>
      <c r="O851" s="168"/>
      <c r="P851" s="168"/>
      <c r="Q851" s="168"/>
      <c r="R851" s="168"/>
      <c r="S851" s="168"/>
      <c r="T851" s="169"/>
      <c r="AT851" s="165" t="s">
        <v>230</v>
      </c>
      <c r="AU851" s="165" t="s">
        <v>84</v>
      </c>
      <c r="AV851" s="13" t="s">
        <v>82</v>
      </c>
      <c r="AW851" s="13" t="s">
        <v>30</v>
      </c>
      <c r="AX851" s="13" t="s">
        <v>74</v>
      </c>
      <c r="AY851" s="165" t="s">
        <v>133</v>
      </c>
    </row>
    <row r="852" spans="2:51" s="14" customFormat="1" ht="11.25">
      <c r="B852" s="170"/>
      <c r="D852" s="150" t="s">
        <v>230</v>
      </c>
      <c r="E852" s="171" t="s">
        <v>1</v>
      </c>
      <c r="F852" s="172" t="s">
        <v>716</v>
      </c>
      <c r="H852" s="173">
        <v>12.95</v>
      </c>
      <c r="L852" s="170"/>
      <c r="M852" s="174"/>
      <c r="N852" s="175"/>
      <c r="O852" s="175"/>
      <c r="P852" s="175"/>
      <c r="Q852" s="175"/>
      <c r="R852" s="175"/>
      <c r="S852" s="175"/>
      <c r="T852" s="176"/>
      <c r="AT852" s="171" t="s">
        <v>230</v>
      </c>
      <c r="AU852" s="171" t="s">
        <v>84</v>
      </c>
      <c r="AV852" s="14" t="s">
        <v>84</v>
      </c>
      <c r="AW852" s="14" t="s">
        <v>30</v>
      </c>
      <c r="AX852" s="14" t="s">
        <v>74</v>
      </c>
      <c r="AY852" s="171" t="s">
        <v>133</v>
      </c>
    </row>
    <row r="853" spans="2:51" s="15" customFormat="1" ht="11.25">
      <c r="B853" s="177"/>
      <c r="D853" s="150" t="s">
        <v>230</v>
      </c>
      <c r="E853" s="178" t="s">
        <v>1</v>
      </c>
      <c r="F853" s="179" t="s">
        <v>233</v>
      </c>
      <c r="H853" s="180">
        <v>135.73999999999998</v>
      </c>
      <c r="L853" s="177"/>
      <c r="M853" s="181"/>
      <c r="N853" s="182"/>
      <c r="O853" s="182"/>
      <c r="P853" s="182"/>
      <c r="Q853" s="182"/>
      <c r="R853" s="182"/>
      <c r="S853" s="182"/>
      <c r="T853" s="183"/>
      <c r="AT853" s="178" t="s">
        <v>230</v>
      </c>
      <c r="AU853" s="178" t="s">
        <v>84</v>
      </c>
      <c r="AV853" s="15" t="s">
        <v>138</v>
      </c>
      <c r="AW853" s="15" t="s">
        <v>30</v>
      </c>
      <c r="AX853" s="15" t="s">
        <v>74</v>
      </c>
      <c r="AY853" s="178" t="s">
        <v>133</v>
      </c>
    </row>
    <row r="854" spans="2:51" s="14" customFormat="1" ht="11.25">
      <c r="B854" s="170"/>
      <c r="D854" s="150" t="s">
        <v>230</v>
      </c>
      <c r="E854" s="171" t="s">
        <v>1</v>
      </c>
      <c r="F854" s="172" t="s">
        <v>873</v>
      </c>
      <c r="H854" s="173">
        <v>141.17</v>
      </c>
      <c r="L854" s="170"/>
      <c r="M854" s="174"/>
      <c r="N854" s="175"/>
      <c r="O854" s="175"/>
      <c r="P854" s="175"/>
      <c r="Q854" s="175"/>
      <c r="R854" s="175"/>
      <c r="S854" s="175"/>
      <c r="T854" s="176"/>
      <c r="AT854" s="171" t="s">
        <v>230</v>
      </c>
      <c r="AU854" s="171" t="s">
        <v>84</v>
      </c>
      <c r="AV854" s="14" t="s">
        <v>84</v>
      </c>
      <c r="AW854" s="14" t="s">
        <v>30</v>
      </c>
      <c r="AX854" s="14" t="s">
        <v>74</v>
      </c>
      <c r="AY854" s="171" t="s">
        <v>133</v>
      </c>
    </row>
    <row r="855" spans="2:51" s="15" customFormat="1" ht="11.25">
      <c r="B855" s="177"/>
      <c r="D855" s="150" t="s">
        <v>230</v>
      </c>
      <c r="E855" s="178" t="s">
        <v>1</v>
      </c>
      <c r="F855" s="179" t="s">
        <v>233</v>
      </c>
      <c r="H855" s="180">
        <v>141.17</v>
      </c>
      <c r="L855" s="177"/>
      <c r="M855" s="181"/>
      <c r="N855" s="182"/>
      <c r="O855" s="182"/>
      <c r="P855" s="182"/>
      <c r="Q855" s="182"/>
      <c r="R855" s="182"/>
      <c r="S855" s="182"/>
      <c r="T855" s="183"/>
      <c r="AT855" s="178" t="s">
        <v>230</v>
      </c>
      <c r="AU855" s="178" t="s">
        <v>84</v>
      </c>
      <c r="AV855" s="15" t="s">
        <v>138</v>
      </c>
      <c r="AW855" s="15" t="s">
        <v>30</v>
      </c>
      <c r="AX855" s="15" t="s">
        <v>82</v>
      </c>
      <c r="AY855" s="178" t="s">
        <v>133</v>
      </c>
    </row>
    <row r="856" spans="1:65" s="2" customFormat="1" ht="33" customHeight="1">
      <c r="A856" s="30"/>
      <c r="B856" s="136"/>
      <c r="C856" s="137" t="s">
        <v>544</v>
      </c>
      <c r="D856" s="137" t="s">
        <v>134</v>
      </c>
      <c r="E856" s="138" t="s">
        <v>874</v>
      </c>
      <c r="F856" s="139" t="s">
        <v>875</v>
      </c>
      <c r="G856" s="140" t="s">
        <v>262</v>
      </c>
      <c r="H856" s="141">
        <v>151.25</v>
      </c>
      <c r="I856" s="242"/>
      <c r="J856" s="142">
        <f>ROUND(I856*H856,2)</f>
        <v>0</v>
      </c>
      <c r="K856" s="143"/>
      <c r="L856" s="31"/>
      <c r="M856" s="144" t="s">
        <v>1</v>
      </c>
      <c r="N856" s="145" t="s">
        <v>39</v>
      </c>
      <c r="O856" s="146">
        <v>0</v>
      </c>
      <c r="P856" s="146">
        <f>O856*H856</f>
        <v>0</v>
      </c>
      <c r="Q856" s="146">
        <v>0</v>
      </c>
      <c r="R856" s="146">
        <f>Q856*H856</f>
        <v>0</v>
      </c>
      <c r="S856" s="146">
        <v>0</v>
      </c>
      <c r="T856" s="147">
        <f>S856*H856</f>
        <v>0</v>
      </c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R856" s="148" t="s">
        <v>169</v>
      </c>
      <c r="AT856" s="148" t="s">
        <v>134</v>
      </c>
      <c r="AU856" s="148" t="s">
        <v>84</v>
      </c>
      <c r="AY856" s="18" t="s">
        <v>133</v>
      </c>
      <c r="BE856" s="149">
        <f>IF(N856="základní",J856,0)</f>
        <v>0</v>
      </c>
      <c r="BF856" s="149">
        <f>IF(N856="snížená",J856,0)</f>
        <v>0</v>
      </c>
      <c r="BG856" s="149">
        <f>IF(N856="zákl. přenesená",J856,0)</f>
        <v>0</v>
      </c>
      <c r="BH856" s="149">
        <f>IF(N856="sníž. přenesená",J856,0)</f>
        <v>0</v>
      </c>
      <c r="BI856" s="149">
        <f>IF(N856="nulová",J856,0)</f>
        <v>0</v>
      </c>
      <c r="BJ856" s="18" t="s">
        <v>82</v>
      </c>
      <c r="BK856" s="149">
        <f>ROUND(I856*H856,2)</f>
        <v>0</v>
      </c>
      <c r="BL856" s="18" t="s">
        <v>169</v>
      </c>
      <c r="BM856" s="148" t="s">
        <v>876</v>
      </c>
    </row>
    <row r="857" spans="2:51" s="13" customFormat="1" ht="11.25">
      <c r="B857" s="164"/>
      <c r="D857" s="150" t="s">
        <v>230</v>
      </c>
      <c r="E857" s="165" t="s">
        <v>1</v>
      </c>
      <c r="F857" s="166" t="s">
        <v>749</v>
      </c>
      <c r="H857" s="165" t="s">
        <v>1</v>
      </c>
      <c r="L857" s="164"/>
      <c r="M857" s="167"/>
      <c r="N857" s="168"/>
      <c r="O857" s="168"/>
      <c r="P857" s="168"/>
      <c r="Q857" s="168"/>
      <c r="R857" s="168"/>
      <c r="S857" s="168"/>
      <c r="T857" s="169"/>
      <c r="AT857" s="165" t="s">
        <v>230</v>
      </c>
      <c r="AU857" s="165" t="s">
        <v>84</v>
      </c>
      <c r="AV857" s="13" t="s">
        <v>82</v>
      </c>
      <c r="AW857" s="13" t="s">
        <v>30</v>
      </c>
      <c r="AX857" s="13" t="s">
        <v>74</v>
      </c>
      <c r="AY857" s="165" t="s">
        <v>133</v>
      </c>
    </row>
    <row r="858" spans="2:51" s="14" customFormat="1" ht="11.25">
      <c r="B858" s="170"/>
      <c r="D858" s="150" t="s">
        <v>230</v>
      </c>
      <c r="E858" s="171" t="s">
        <v>1</v>
      </c>
      <c r="F858" s="172" t="s">
        <v>741</v>
      </c>
      <c r="H858" s="173">
        <v>45.6</v>
      </c>
      <c r="L858" s="170"/>
      <c r="M858" s="174"/>
      <c r="N858" s="175"/>
      <c r="O858" s="175"/>
      <c r="P858" s="175"/>
      <c r="Q858" s="175"/>
      <c r="R858" s="175"/>
      <c r="S858" s="175"/>
      <c r="T858" s="176"/>
      <c r="AT858" s="171" t="s">
        <v>230</v>
      </c>
      <c r="AU858" s="171" t="s">
        <v>84</v>
      </c>
      <c r="AV858" s="14" t="s">
        <v>84</v>
      </c>
      <c r="AW858" s="14" t="s">
        <v>30</v>
      </c>
      <c r="AX858" s="14" t="s">
        <v>74</v>
      </c>
      <c r="AY858" s="171" t="s">
        <v>133</v>
      </c>
    </row>
    <row r="859" spans="2:51" s="13" customFormat="1" ht="11.25">
      <c r="B859" s="164"/>
      <c r="D859" s="150" t="s">
        <v>230</v>
      </c>
      <c r="E859" s="165" t="s">
        <v>1</v>
      </c>
      <c r="F859" s="166" t="s">
        <v>742</v>
      </c>
      <c r="H859" s="165" t="s">
        <v>1</v>
      </c>
      <c r="L859" s="164"/>
      <c r="M859" s="167"/>
      <c r="N859" s="168"/>
      <c r="O859" s="168"/>
      <c r="P859" s="168"/>
      <c r="Q859" s="168"/>
      <c r="R859" s="168"/>
      <c r="S859" s="168"/>
      <c r="T859" s="169"/>
      <c r="AT859" s="165" t="s">
        <v>230</v>
      </c>
      <c r="AU859" s="165" t="s">
        <v>84</v>
      </c>
      <c r="AV859" s="13" t="s">
        <v>82</v>
      </c>
      <c r="AW859" s="13" t="s">
        <v>30</v>
      </c>
      <c r="AX859" s="13" t="s">
        <v>74</v>
      </c>
      <c r="AY859" s="165" t="s">
        <v>133</v>
      </c>
    </row>
    <row r="860" spans="2:51" s="14" customFormat="1" ht="11.25">
      <c r="B860" s="170"/>
      <c r="D860" s="150" t="s">
        <v>230</v>
      </c>
      <c r="E860" s="171" t="s">
        <v>1</v>
      </c>
      <c r="F860" s="172" t="s">
        <v>743</v>
      </c>
      <c r="H860" s="173">
        <v>41.4</v>
      </c>
      <c r="L860" s="170"/>
      <c r="M860" s="174"/>
      <c r="N860" s="175"/>
      <c r="O860" s="175"/>
      <c r="P860" s="175"/>
      <c r="Q860" s="175"/>
      <c r="R860" s="175"/>
      <c r="S860" s="175"/>
      <c r="T860" s="176"/>
      <c r="AT860" s="171" t="s">
        <v>230</v>
      </c>
      <c r="AU860" s="171" t="s">
        <v>84</v>
      </c>
      <c r="AV860" s="14" t="s">
        <v>84</v>
      </c>
      <c r="AW860" s="14" t="s">
        <v>30</v>
      </c>
      <c r="AX860" s="14" t="s">
        <v>74</v>
      </c>
      <c r="AY860" s="171" t="s">
        <v>133</v>
      </c>
    </row>
    <row r="861" spans="2:51" s="13" customFormat="1" ht="11.25">
      <c r="B861" s="164"/>
      <c r="D861" s="150" t="s">
        <v>230</v>
      </c>
      <c r="E861" s="165" t="s">
        <v>1</v>
      </c>
      <c r="F861" s="166" t="s">
        <v>744</v>
      </c>
      <c r="H861" s="165" t="s">
        <v>1</v>
      </c>
      <c r="L861" s="164"/>
      <c r="M861" s="167"/>
      <c r="N861" s="168"/>
      <c r="O861" s="168"/>
      <c r="P861" s="168"/>
      <c r="Q861" s="168"/>
      <c r="R861" s="168"/>
      <c r="S861" s="168"/>
      <c r="T861" s="169"/>
      <c r="AT861" s="165" t="s">
        <v>230</v>
      </c>
      <c r="AU861" s="165" t="s">
        <v>84</v>
      </c>
      <c r="AV861" s="13" t="s">
        <v>82</v>
      </c>
      <c r="AW861" s="13" t="s">
        <v>30</v>
      </c>
      <c r="AX861" s="13" t="s">
        <v>74</v>
      </c>
      <c r="AY861" s="165" t="s">
        <v>133</v>
      </c>
    </row>
    <row r="862" spans="2:51" s="14" customFormat="1" ht="11.25">
      <c r="B862" s="170"/>
      <c r="D862" s="150" t="s">
        <v>230</v>
      </c>
      <c r="E862" s="171" t="s">
        <v>1</v>
      </c>
      <c r="F862" s="172" t="s">
        <v>745</v>
      </c>
      <c r="H862" s="173">
        <v>47.25</v>
      </c>
      <c r="L862" s="170"/>
      <c r="M862" s="174"/>
      <c r="N862" s="175"/>
      <c r="O862" s="175"/>
      <c r="P862" s="175"/>
      <c r="Q862" s="175"/>
      <c r="R862" s="175"/>
      <c r="S862" s="175"/>
      <c r="T862" s="176"/>
      <c r="AT862" s="171" t="s">
        <v>230</v>
      </c>
      <c r="AU862" s="171" t="s">
        <v>84</v>
      </c>
      <c r="AV862" s="14" t="s">
        <v>84</v>
      </c>
      <c r="AW862" s="14" t="s">
        <v>30</v>
      </c>
      <c r="AX862" s="14" t="s">
        <v>74</v>
      </c>
      <c r="AY862" s="171" t="s">
        <v>133</v>
      </c>
    </row>
    <row r="863" spans="2:51" s="13" customFormat="1" ht="11.25">
      <c r="B863" s="164"/>
      <c r="D863" s="150" t="s">
        <v>230</v>
      </c>
      <c r="E863" s="165" t="s">
        <v>1</v>
      </c>
      <c r="F863" s="166" t="s">
        <v>750</v>
      </c>
      <c r="H863" s="165" t="s">
        <v>1</v>
      </c>
      <c r="L863" s="164"/>
      <c r="M863" s="167"/>
      <c r="N863" s="168"/>
      <c r="O863" s="168"/>
      <c r="P863" s="168"/>
      <c r="Q863" s="168"/>
      <c r="R863" s="168"/>
      <c r="S863" s="168"/>
      <c r="T863" s="169"/>
      <c r="AT863" s="165" t="s">
        <v>230</v>
      </c>
      <c r="AU863" s="165" t="s">
        <v>84</v>
      </c>
      <c r="AV863" s="13" t="s">
        <v>82</v>
      </c>
      <c r="AW863" s="13" t="s">
        <v>30</v>
      </c>
      <c r="AX863" s="13" t="s">
        <v>74</v>
      </c>
      <c r="AY863" s="165" t="s">
        <v>133</v>
      </c>
    </row>
    <row r="864" spans="2:51" s="14" customFormat="1" ht="11.25">
      <c r="B864" s="170"/>
      <c r="D864" s="150" t="s">
        <v>230</v>
      </c>
      <c r="E864" s="171" t="s">
        <v>1</v>
      </c>
      <c r="F864" s="172" t="s">
        <v>283</v>
      </c>
      <c r="H864" s="173">
        <v>17</v>
      </c>
      <c r="L864" s="170"/>
      <c r="M864" s="174"/>
      <c r="N864" s="175"/>
      <c r="O864" s="175"/>
      <c r="P864" s="175"/>
      <c r="Q864" s="175"/>
      <c r="R864" s="175"/>
      <c r="S864" s="175"/>
      <c r="T864" s="176"/>
      <c r="AT864" s="171" t="s">
        <v>230</v>
      </c>
      <c r="AU864" s="171" t="s">
        <v>84</v>
      </c>
      <c r="AV864" s="14" t="s">
        <v>84</v>
      </c>
      <c r="AW864" s="14" t="s">
        <v>30</v>
      </c>
      <c r="AX864" s="14" t="s">
        <v>74</v>
      </c>
      <c r="AY864" s="171" t="s">
        <v>133</v>
      </c>
    </row>
    <row r="865" spans="2:51" s="15" customFormat="1" ht="11.25">
      <c r="B865" s="177"/>
      <c r="D865" s="150" t="s">
        <v>230</v>
      </c>
      <c r="E865" s="178" t="s">
        <v>1</v>
      </c>
      <c r="F865" s="179" t="s">
        <v>233</v>
      </c>
      <c r="H865" s="180">
        <v>151.25</v>
      </c>
      <c r="L865" s="177"/>
      <c r="M865" s="181"/>
      <c r="N865" s="182"/>
      <c r="O865" s="182"/>
      <c r="P865" s="182"/>
      <c r="Q865" s="182"/>
      <c r="R865" s="182"/>
      <c r="S865" s="182"/>
      <c r="T865" s="183"/>
      <c r="AT865" s="178" t="s">
        <v>230</v>
      </c>
      <c r="AU865" s="178" t="s">
        <v>84</v>
      </c>
      <c r="AV865" s="15" t="s">
        <v>138</v>
      </c>
      <c r="AW865" s="15" t="s">
        <v>30</v>
      </c>
      <c r="AX865" s="15" t="s">
        <v>82</v>
      </c>
      <c r="AY865" s="178" t="s">
        <v>133</v>
      </c>
    </row>
    <row r="866" spans="1:65" s="2" customFormat="1" ht="24.2" customHeight="1">
      <c r="A866" s="30"/>
      <c r="B866" s="136"/>
      <c r="C866" s="184" t="s">
        <v>877</v>
      </c>
      <c r="D866" s="184" t="s">
        <v>244</v>
      </c>
      <c r="E866" s="185" t="s">
        <v>878</v>
      </c>
      <c r="F866" s="186" t="s">
        <v>879</v>
      </c>
      <c r="G866" s="187" t="s">
        <v>229</v>
      </c>
      <c r="H866" s="188">
        <v>14.721</v>
      </c>
      <c r="I866" s="245"/>
      <c r="J866" s="189">
        <f>ROUND(I866*H866,2)</f>
        <v>0</v>
      </c>
      <c r="K866" s="190"/>
      <c r="L866" s="191"/>
      <c r="M866" s="192" t="s">
        <v>1</v>
      </c>
      <c r="N866" s="193" t="s">
        <v>39</v>
      </c>
      <c r="O866" s="146">
        <v>0</v>
      </c>
      <c r="P866" s="146">
        <f>O866*H866</f>
        <v>0</v>
      </c>
      <c r="Q866" s="146">
        <v>0</v>
      </c>
      <c r="R866" s="146">
        <f>Q866*H866</f>
        <v>0</v>
      </c>
      <c r="S866" s="146">
        <v>0</v>
      </c>
      <c r="T866" s="147">
        <f>S866*H866</f>
        <v>0</v>
      </c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R866" s="148" t="s">
        <v>281</v>
      </c>
      <c r="AT866" s="148" t="s">
        <v>244</v>
      </c>
      <c r="AU866" s="148" t="s">
        <v>84</v>
      </c>
      <c r="AY866" s="18" t="s">
        <v>133</v>
      </c>
      <c r="BE866" s="149">
        <f>IF(N866="základní",J866,0)</f>
        <v>0</v>
      </c>
      <c r="BF866" s="149">
        <f>IF(N866="snížená",J866,0)</f>
        <v>0</v>
      </c>
      <c r="BG866" s="149">
        <f>IF(N866="zákl. přenesená",J866,0)</f>
        <v>0</v>
      </c>
      <c r="BH866" s="149">
        <f>IF(N866="sníž. přenesená",J866,0)</f>
        <v>0</v>
      </c>
      <c r="BI866" s="149">
        <f>IF(N866="nulová",J866,0)</f>
        <v>0</v>
      </c>
      <c r="BJ866" s="18" t="s">
        <v>82</v>
      </c>
      <c r="BK866" s="149">
        <f>ROUND(I866*H866,2)</f>
        <v>0</v>
      </c>
      <c r="BL866" s="18" t="s">
        <v>169</v>
      </c>
      <c r="BM866" s="148" t="s">
        <v>880</v>
      </c>
    </row>
    <row r="867" spans="2:51" s="13" customFormat="1" ht="11.25">
      <c r="B867" s="164"/>
      <c r="D867" s="150" t="s">
        <v>230</v>
      </c>
      <c r="E867" s="165" t="s">
        <v>1</v>
      </c>
      <c r="F867" s="166" t="s">
        <v>749</v>
      </c>
      <c r="H867" s="165" t="s">
        <v>1</v>
      </c>
      <c r="L867" s="164"/>
      <c r="M867" s="167"/>
      <c r="N867" s="168"/>
      <c r="O867" s="168"/>
      <c r="P867" s="168"/>
      <c r="Q867" s="168"/>
      <c r="R867" s="168"/>
      <c r="S867" s="168"/>
      <c r="T867" s="169"/>
      <c r="AT867" s="165" t="s">
        <v>230</v>
      </c>
      <c r="AU867" s="165" t="s">
        <v>84</v>
      </c>
      <c r="AV867" s="13" t="s">
        <v>82</v>
      </c>
      <c r="AW867" s="13" t="s">
        <v>30</v>
      </c>
      <c r="AX867" s="13" t="s">
        <v>74</v>
      </c>
      <c r="AY867" s="165" t="s">
        <v>133</v>
      </c>
    </row>
    <row r="868" spans="2:51" s="14" customFormat="1" ht="11.25">
      <c r="B868" s="170"/>
      <c r="D868" s="150" t="s">
        <v>230</v>
      </c>
      <c r="E868" s="171" t="s">
        <v>1</v>
      </c>
      <c r="F868" s="172" t="s">
        <v>881</v>
      </c>
      <c r="H868" s="173">
        <v>4.788</v>
      </c>
      <c r="L868" s="170"/>
      <c r="M868" s="174"/>
      <c r="N868" s="175"/>
      <c r="O868" s="175"/>
      <c r="P868" s="175"/>
      <c r="Q868" s="175"/>
      <c r="R868" s="175"/>
      <c r="S868" s="175"/>
      <c r="T868" s="176"/>
      <c r="AT868" s="171" t="s">
        <v>230</v>
      </c>
      <c r="AU868" s="171" t="s">
        <v>84</v>
      </c>
      <c r="AV868" s="14" t="s">
        <v>84</v>
      </c>
      <c r="AW868" s="14" t="s">
        <v>30</v>
      </c>
      <c r="AX868" s="14" t="s">
        <v>74</v>
      </c>
      <c r="AY868" s="171" t="s">
        <v>133</v>
      </c>
    </row>
    <row r="869" spans="2:51" s="13" customFormat="1" ht="11.25">
      <c r="B869" s="164"/>
      <c r="D869" s="150" t="s">
        <v>230</v>
      </c>
      <c r="E869" s="165" t="s">
        <v>1</v>
      </c>
      <c r="F869" s="166" t="s">
        <v>742</v>
      </c>
      <c r="H869" s="165" t="s">
        <v>1</v>
      </c>
      <c r="L869" s="164"/>
      <c r="M869" s="167"/>
      <c r="N869" s="168"/>
      <c r="O869" s="168"/>
      <c r="P869" s="168"/>
      <c r="Q869" s="168"/>
      <c r="R869" s="168"/>
      <c r="S869" s="168"/>
      <c r="T869" s="169"/>
      <c r="AT869" s="165" t="s">
        <v>230</v>
      </c>
      <c r="AU869" s="165" t="s">
        <v>84</v>
      </c>
      <c r="AV869" s="13" t="s">
        <v>82</v>
      </c>
      <c r="AW869" s="13" t="s">
        <v>30</v>
      </c>
      <c r="AX869" s="13" t="s">
        <v>74</v>
      </c>
      <c r="AY869" s="165" t="s">
        <v>133</v>
      </c>
    </row>
    <row r="870" spans="2:51" s="14" customFormat="1" ht="11.25">
      <c r="B870" s="170"/>
      <c r="D870" s="150" t="s">
        <v>230</v>
      </c>
      <c r="E870" s="171" t="s">
        <v>1</v>
      </c>
      <c r="F870" s="172" t="s">
        <v>882</v>
      </c>
      <c r="H870" s="173">
        <v>2.898</v>
      </c>
      <c r="L870" s="170"/>
      <c r="M870" s="174"/>
      <c r="N870" s="175"/>
      <c r="O870" s="175"/>
      <c r="P870" s="175"/>
      <c r="Q870" s="175"/>
      <c r="R870" s="175"/>
      <c r="S870" s="175"/>
      <c r="T870" s="176"/>
      <c r="AT870" s="171" t="s">
        <v>230</v>
      </c>
      <c r="AU870" s="171" t="s">
        <v>84</v>
      </c>
      <c r="AV870" s="14" t="s">
        <v>84</v>
      </c>
      <c r="AW870" s="14" t="s">
        <v>30</v>
      </c>
      <c r="AX870" s="14" t="s">
        <v>74</v>
      </c>
      <c r="AY870" s="171" t="s">
        <v>133</v>
      </c>
    </row>
    <row r="871" spans="2:51" s="13" customFormat="1" ht="11.25">
      <c r="B871" s="164"/>
      <c r="D871" s="150" t="s">
        <v>230</v>
      </c>
      <c r="E871" s="165" t="s">
        <v>1</v>
      </c>
      <c r="F871" s="166" t="s">
        <v>744</v>
      </c>
      <c r="H871" s="165" t="s">
        <v>1</v>
      </c>
      <c r="L871" s="164"/>
      <c r="M871" s="167"/>
      <c r="N871" s="168"/>
      <c r="O871" s="168"/>
      <c r="P871" s="168"/>
      <c r="Q871" s="168"/>
      <c r="R871" s="168"/>
      <c r="S871" s="168"/>
      <c r="T871" s="169"/>
      <c r="AT871" s="165" t="s">
        <v>230</v>
      </c>
      <c r="AU871" s="165" t="s">
        <v>84</v>
      </c>
      <c r="AV871" s="13" t="s">
        <v>82</v>
      </c>
      <c r="AW871" s="13" t="s">
        <v>30</v>
      </c>
      <c r="AX871" s="13" t="s">
        <v>74</v>
      </c>
      <c r="AY871" s="165" t="s">
        <v>133</v>
      </c>
    </row>
    <row r="872" spans="2:51" s="14" customFormat="1" ht="11.25">
      <c r="B872" s="170"/>
      <c r="D872" s="150" t="s">
        <v>230</v>
      </c>
      <c r="E872" s="171" t="s">
        <v>1</v>
      </c>
      <c r="F872" s="172" t="s">
        <v>883</v>
      </c>
      <c r="H872" s="173">
        <v>4.961</v>
      </c>
      <c r="L872" s="170"/>
      <c r="M872" s="174"/>
      <c r="N872" s="175"/>
      <c r="O872" s="175"/>
      <c r="P872" s="175"/>
      <c r="Q872" s="175"/>
      <c r="R872" s="175"/>
      <c r="S872" s="175"/>
      <c r="T872" s="176"/>
      <c r="AT872" s="171" t="s">
        <v>230</v>
      </c>
      <c r="AU872" s="171" t="s">
        <v>84</v>
      </c>
      <c r="AV872" s="14" t="s">
        <v>84</v>
      </c>
      <c r="AW872" s="14" t="s">
        <v>30</v>
      </c>
      <c r="AX872" s="14" t="s">
        <v>74</v>
      </c>
      <c r="AY872" s="171" t="s">
        <v>133</v>
      </c>
    </row>
    <row r="873" spans="2:51" s="13" customFormat="1" ht="11.25">
      <c r="B873" s="164"/>
      <c r="D873" s="150" t="s">
        <v>230</v>
      </c>
      <c r="E873" s="165" t="s">
        <v>1</v>
      </c>
      <c r="F873" s="166" t="s">
        <v>750</v>
      </c>
      <c r="H873" s="165" t="s">
        <v>1</v>
      </c>
      <c r="L873" s="164"/>
      <c r="M873" s="167"/>
      <c r="N873" s="168"/>
      <c r="O873" s="168"/>
      <c r="P873" s="168"/>
      <c r="Q873" s="168"/>
      <c r="R873" s="168"/>
      <c r="S873" s="168"/>
      <c r="T873" s="169"/>
      <c r="AT873" s="165" t="s">
        <v>230</v>
      </c>
      <c r="AU873" s="165" t="s">
        <v>84</v>
      </c>
      <c r="AV873" s="13" t="s">
        <v>82</v>
      </c>
      <c r="AW873" s="13" t="s">
        <v>30</v>
      </c>
      <c r="AX873" s="13" t="s">
        <v>74</v>
      </c>
      <c r="AY873" s="165" t="s">
        <v>133</v>
      </c>
    </row>
    <row r="874" spans="2:51" s="14" customFormat="1" ht="11.25">
      <c r="B874" s="170"/>
      <c r="D874" s="150" t="s">
        <v>230</v>
      </c>
      <c r="E874" s="171" t="s">
        <v>1</v>
      </c>
      <c r="F874" s="172" t="s">
        <v>884</v>
      </c>
      <c r="H874" s="173">
        <v>1.785</v>
      </c>
      <c r="L874" s="170"/>
      <c r="M874" s="174"/>
      <c r="N874" s="175"/>
      <c r="O874" s="175"/>
      <c r="P874" s="175"/>
      <c r="Q874" s="175"/>
      <c r="R874" s="175"/>
      <c r="S874" s="175"/>
      <c r="T874" s="176"/>
      <c r="AT874" s="171" t="s">
        <v>230</v>
      </c>
      <c r="AU874" s="171" t="s">
        <v>84</v>
      </c>
      <c r="AV874" s="14" t="s">
        <v>84</v>
      </c>
      <c r="AW874" s="14" t="s">
        <v>30</v>
      </c>
      <c r="AX874" s="14" t="s">
        <v>74</v>
      </c>
      <c r="AY874" s="171" t="s">
        <v>133</v>
      </c>
    </row>
    <row r="875" spans="2:51" s="15" customFormat="1" ht="11.25">
      <c r="B875" s="177"/>
      <c r="D875" s="150" t="s">
        <v>230</v>
      </c>
      <c r="E875" s="178" t="s">
        <v>1</v>
      </c>
      <c r="F875" s="179" t="s">
        <v>233</v>
      </c>
      <c r="H875" s="180">
        <v>14.432</v>
      </c>
      <c r="L875" s="177"/>
      <c r="M875" s="181"/>
      <c r="N875" s="182"/>
      <c r="O875" s="182"/>
      <c r="P875" s="182"/>
      <c r="Q875" s="182"/>
      <c r="R875" s="182"/>
      <c r="S875" s="182"/>
      <c r="T875" s="183"/>
      <c r="AT875" s="178" t="s">
        <v>230</v>
      </c>
      <c r="AU875" s="178" t="s">
        <v>84</v>
      </c>
      <c r="AV875" s="15" t="s">
        <v>138</v>
      </c>
      <c r="AW875" s="15" t="s">
        <v>30</v>
      </c>
      <c r="AX875" s="15" t="s">
        <v>74</v>
      </c>
      <c r="AY875" s="178" t="s">
        <v>133</v>
      </c>
    </row>
    <row r="876" spans="2:51" s="14" customFormat="1" ht="11.25">
      <c r="B876" s="170"/>
      <c r="D876" s="150" t="s">
        <v>230</v>
      </c>
      <c r="E876" s="171" t="s">
        <v>1</v>
      </c>
      <c r="F876" s="172" t="s">
        <v>885</v>
      </c>
      <c r="H876" s="173">
        <v>14.721</v>
      </c>
      <c r="L876" s="170"/>
      <c r="M876" s="174"/>
      <c r="N876" s="175"/>
      <c r="O876" s="175"/>
      <c r="P876" s="175"/>
      <c r="Q876" s="175"/>
      <c r="R876" s="175"/>
      <c r="S876" s="175"/>
      <c r="T876" s="176"/>
      <c r="AT876" s="171" t="s">
        <v>230</v>
      </c>
      <c r="AU876" s="171" t="s">
        <v>84</v>
      </c>
      <c r="AV876" s="14" t="s">
        <v>84</v>
      </c>
      <c r="AW876" s="14" t="s">
        <v>30</v>
      </c>
      <c r="AX876" s="14" t="s">
        <v>74</v>
      </c>
      <c r="AY876" s="171" t="s">
        <v>133</v>
      </c>
    </row>
    <row r="877" spans="2:51" s="15" customFormat="1" ht="11.25">
      <c r="B877" s="177"/>
      <c r="D877" s="150" t="s">
        <v>230</v>
      </c>
      <c r="E877" s="178" t="s">
        <v>1</v>
      </c>
      <c r="F877" s="179" t="s">
        <v>233</v>
      </c>
      <c r="H877" s="180">
        <v>14.721</v>
      </c>
      <c r="L877" s="177"/>
      <c r="M877" s="181"/>
      <c r="N877" s="182"/>
      <c r="O877" s="182"/>
      <c r="P877" s="182"/>
      <c r="Q877" s="182"/>
      <c r="R877" s="182"/>
      <c r="S877" s="182"/>
      <c r="T877" s="183"/>
      <c r="AT877" s="178" t="s">
        <v>230</v>
      </c>
      <c r="AU877" s="178" t="s">
        <v>84</v>
      </c>
      <c r="AV877" s="15" t="s">
        <v>138</v>
      </c>
      <c r="AW877" s="15" t="s">
        <v>30</v>
      </c>
      <c r="AX877" s="15" t="s">
        <v>82</v>
      </c>
      <c r="AY877" s="178" t="s">
        <v>133</v>
      </c>
    </row>
    <row r="878" spans="1:65" s="2" customFormat="1" ht="33" customHeight="1">
      <c r="A878" s="30"/>
      <c r="B878" s="136"/>
      <c r="C878" s="137" t="s">
        <v>549</v>
      </c>
      <c r="D878" s="137" t="s">
        <v>134</v>
      </c>
      <c r="E878" s="138" t="s">
        <v>886</v>
      </c>
      <c r="F878" s="139" t="s">
        <v>887</v>
      </c>
      <c r="G878" s="140" t="s">
        <v>262</v>
      </c>
      <c r="H878" s="141">
        <v>151.25</v>
      </c>
      <c r="I878" s="242"/>
      <c r="J878" s="142">
        <f>ROUND(I878*H878,2)</f>
        <v>0</v>
      </c>
      <c r="K878" s="143"/>
      <c r="L878" s="31"/>
      <c r="M878" s="144" t="s">
        <v>1</v>
      </c>
      <c r="N878" s="145" t="s">
        <v>39</v>
      </c>
      <c r="O878" s="146">
        <v>0</v>
      </c>
      <c r="P878" s="146">
        <f>O878*H878</f>
        <v>0</v>
      </c>
      <c r="Q878" s="146">
        <v>0</v>
      </c>
      <c r="R878" s="146">
        <f>Q878*H878</f>
        <v>0</v>
      </c>
      <c r="S878" s="146">
        <v>0</v>
      </c>
      <c r="T878" s="147">
        <f>S878*H878</f>
        <v>0</v>
      </c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R878" s="148" t="s">
        <v>169</v>
      </c>
      <c r="AT878" s="148" t="s">
        <v>134</v>
      </c>
      <c r="AU878" s="148" t="s">
        <v>84</v>
      </c>
      <c r="AY878" s="18" t="s">
        <v>133</v>
      </c>
      <c r="BE878" s="149">
        <f>IF(N878="základní",J878,0)</f>
        <v>0</v>
      </c>
      <c r="BF878" s="149">
        <f>IF(N878="snížená",J878,0)</f>
        <v>0</v>
      </c>
      <c r="BG878" s="149">
        <f>IF(N878="zákl. přenesená",J878,0)</f>
        <v>0</v>
      </c>
      <c r="BH878" s="149">
        <f>IF(N878="sníž. přenesená",J878,0)</f>
        <v>0</v>
      </c>
      <c r="BI878" s="149">
        <f>IF(N878="nulová",J878,0)</f>
        <v>0</v>
      </c>
      <c r="BJ878" s="18" t="s">
        <v>82</v>
      </c>
      <c r="BK878" s="149">
        <f>ROUND(I878*H878,2)</f>
        <v>0</v>
      </c>
      <c r="BL878" s="18" t="s">
        <v>169</v>
      </c>
      <c r="BM878" s="148" t="s">
        <v>888</v>
      </c>
    </row>
    <row r="879" spans="2:51" s="13" customFormat="1" ht="11.25">
      <c r="B879" s="164"/>
      <c r="D879" s="150" t="s">
        <v>230</v>
      </c>
      <c r="E879" s="165" t="s">
        <v>1</v>
      </c>
      <c r="F879" s="166" t="s">
        <v>749</v>
      </c>
      <c r="H879" s="165" t="s">
        <v>1</v>
      </c>
      <c r="L879" s="164"/>
      <c r="M879" s="167"/>
      <c r="N879" s="168"/>
      <c r="O879" s="168"/>
      <c r="P879" s="168"/>
      <c r="Q879" s="168"/>
      <c r="R879" s="168"/>
      <c r="S879" s="168"/>
      <c r="T879" s="169"/>
      <c r="AT879" s="165" t="s">
        <v>230</v>
      </c>
      <c r="AU879" s="165" t="s">
        <v>84</v>
      </c>
      <c r="AV879" s="13" t="s">
        <v>82</v>
      </c>
      <c r="AW879" s="13" t="s">
        <v>30</v>
      </c>
      <c r="AX879" s="13" t="s">
        <v>74</v>
      </c>
      <c r="AY879" s="165" t="s">
        <v>133</v>
      </c>
    </row>
    <row r="880" spans="2:51" s="14" customFormat="1" ht="11.25">
      <c r="B880" s="170"/>
      <c r="D880" s="150" t="s">
        <v>230</v>
      </c>
      <c r="E880" s="171" t="s">
        <v>1</v>
      </c>
      <c r="F880" s="172" t="s">
        <v>741</v>
      </c>
      <c r="H880" s="173">
        <v>45.6</v>
      </c>
      <c r="L880" s="170"/>
      <c r="M880" s="174"/>
      <c r="N880" s="175"/>
      <c r="O880" s="175"/>
      <c r="P880" s="175"/>
      <c r="Q880" s="175"/>
      <c r="R880" s="175"/>
      <c r="S880" s="175"/>
      <c r="T880" s="176"/>
      <c r="AT880" s="171" t="s">
        <v>230</v>
      </c>
      <c r="AU880" s="171" t="s">
        <v>84</v>
      </c>
      <c r="AV880" s="14" t="s">
        <v>84</v>
      </c>
      <c r="AW880" s="14" t="s">
        <v>30</v>
      </c>
      <c r="AX880" s="14" t="s">
        <v>74</v>
      </c>
      <c r="AY880" s="171" t="s">
        <v>133</v>
      </c>
    </row>
    <row r="881" spans="2:51" s="13" customFormat="1" ht="11.25">
      <c r="B881" s="164"/>
      <c r="D881" s="150" t="s">
        <v>230</v>
      </c>
      <c r="E881" s="165" t="s">
        <v>1</v>
      </c>
      <c r="F881" s="166" t="s">
        <v>742</v>
      </c>
      <c r="H881" s="165" t="s">
        <v>1</v>
      </c>
      <c r="L881" s="164"/>
      <c r="M881" s="167"/>
      <c r="N881" s="168"/>
      <c r="O881" s="168"/>
      <c r="P881" s="168"/>
      <c r="Q881" s="168"/>
      <c r="R881" s="168"/>
      <c r="S881" s="168"/>
      <c r="T881" s="169"/>
      <c r="AT881" s="165" t="s">
        <v>230</v>
      </c>
      <c r="AU881" s="165" t="s">
        <v>84</v>
      </c>
      <c r="AV881" s="13" t="s">
        <v>82</v>
      </c>
      <c r="AW881" s="13" t="s">
        <v>30</v>
      </c>
      <c r="AX881" s="13" t="s">
        <v>74</v>
      </c>
      <c r="AY881" s="165" t="s">
        <v>133</v>
      </c>
    </row>
    <row r="882" spans="2:51" s="14" customFormat="1" ht="11.25">
      <c r="B882" s="170"/>
      <c r="D882" s="150" t="s">
        <v>230</v>
      </c>
      <c r="E882" s="171" t="s">
        <v>1</v>
      </c>
      <c r="F882" s="172" t="s">
        <v>743</v>
      </c>
      <c r="H882" s="173">
        <v>41.4</v>
      </c>
      <c r="L882" s="170"/>
      <c r="M882" s="174"/>
      <c r="N882" s="175"/>
      <c r="O882" s="175"/>
      <c r="P882" s="175"/>
      <c r="Q882" s="175"/>
      <c r="R882" s="175"/>
      <c r="S882" s="175"/>
      <c r="T882" s="176"/>
      <c r="AT882" s="171" t="s">
        <v>230</v>
      </c>
      <c r="AU882" s="171" t="s">
        <v>84</v>
      </c>
      <c r="AV882" s="14" t="s">
        <v>84</v>
      </c>
      <c r="AW882" s="14" t="s">
        <v>30</v>
      </c>
      <c r="AX882" s="14" t="s">
        <v>74</v>
      </c>
      <c r="AY882" s="171" t="s">
        <v>133</v>
      </c>
    </row>
    <row r="883" spans="2:51" s="13" customFormat="1" ht="11.25">
      <c r="B883" s="164"/>
      <c r="D883" s="150" t="s">
        <v>230</v>
      </c>
      <c r="E883" s="165" t="s">
        <v>1</v>
      </c>
      <c r="F883" s="166" t="s">
        <v>744</v>
      </c>
      <c r="H883" s="165" t="s">
        <v>1</v>
      </c>
      <c r="L883" s="164"/>
      <c r="M883" s="167"/>
      <c r="N883" s="168"/>
      <c r="O883" s="168"/>
      <c r="P883" s="168"/>
      <c r="Q883" s="168"/>
      <c r="R883" s="168"/>
      <c r="S883" s="168"/>
      <c r="T883" s="169"/>
      <c r="AT883" s="165" t="s">
        <v>230</v>
      </c>
      <c r="AU883" s="165" t="s">
        <v>84</v>
      </c>
      <c r="AV883" s="13" t="s">
        <v>82</v>
      </c>
      <c r="AW883" s="13" t="s">
        <v>30</v>
      </c>
      <c r="AX883" s="13" t="s">
        <v>74</v>
      </c>
      <c r="AY883" s="165" t="s">
        <v>133</v>
      </c>
    </row>
    <row r="884" spans="2:51" s="14" customFormat="1" ht="11.25">
      <c r="B884" s="170"/>
      <c r="D884" s="150" t="s">
        <v>230</v>
      </c>
      <c r="E884" s="171" t="s">
        <v>1</v>
      </c>
      <c r="F884" s="172" t="s">
        <v>745</v>
      </c>
      <c r="H884" s="173">
        <v>47.25</v>
      </c>
      <c r="L884" s="170"/>
      <c r="M884" s="174"/>
      <c r="N884" s="175"/>
      <c r="O884" s="175"/>
      <c r="P884" s="175"/>
      <c r="Q884" s="175"/>
      <c r="R884" s="175"/>
      <c r="S884" s="175"/>
      <c r="T884" s="176"/>
      <c r="AT884" s="171" t="s">
        <v>230</v>
      </c>
      <c r="AU884" s="171" t="s">
        <v>84</v>
      </c>
      <c r="AV884" s="14" t="s">
        <v>84</v>
      </c>
      <c r="AW884" s="14" t="s">
        <v>30</v>
      </c>
      <c r="AX884" s="14" t="s">
        <v>74</v>
      </c>
      <c r="AY884" s="171" t="s">
        <v>133</v>
      </c>
    </row>
    <row r="885" spans="2:51" s="13" customFormat="1" ht="11.25">
      <c r="B885" s="164"/>
      <c r="D885" s="150" t="s">
        <v>230</v>
      </c>
      <c r="E885" s="165" t="s">
        <v>1</v>
      </c>
      <c r="F885" s="166" t="s">
        <v>750</v>
      </c>
      <c r="H885" s="165" t="s">
        <v>1</v>
      </c>
      <c r="L885" s="164"/>
      <c r="M885" s="167"/>
      <c r="N885" s="168"/>
      <c r="O885" s="168"/>
      <c r="P885" s="168"/>
      <c r="Q885" s="168"/>
      <c r="R885" s="168"/>
      <c r="S885" s="168"/>
      <c r="T885" s="169"/>
      <c r="AT885" s="165" t="s">
        <v>230</v>
      </c>
      <c r="AU885" s="165" t="s">
        <v>84</v>
      </c>
      <c r="AV885" s="13" t="s">
        <v>82</v>
      </c>
      <c r="AW885" s="13" t="s">
        <v>30</v>
      </c>
      <c r="AX885" s="13" t="s">
        <v>74</v>
      </c>
      <c r="AY885" s="165" t="s">
        <v>133</v>
      </c>
    </row>
    <row r="886" spans="2:51" s="14" customFormat="1" ht="11.25">
      <c r="B886" s="170"/>
      <c r="D886" s="150" t="s">
        <v>230</v>
      </c>
      <c r="E886" s="171" t="s">
        <v>1</v>
      </c>
      <c r="F886" s="172" t="s">
        <v>283</v>
      </c>
      <c r="H886" s="173">
        <v>17</v>
      </c>
      <c r="L886" s="170"/>
      <c r="M886" s="174"/>
      <c r="N886" s="175"/>
      <c r="O886" s="175"/>
      <c r="P886" s="175"/>
      <c r="Q886" s="175"/>
      <c r="R886" s="175"/>
      <c r="S886" s="175"/>
      <c r="T886" s="176"/>
      <c r="AT886" s="171" t="s">
        <v>230</v>
      </c>
      <c r="AU886" s="171" t="s">
        <v>84</v>
      </c>
      <c r="AV886" s="14" t="s">
        <v>84</v>
      </c>
      <c r="AW886" s="14" t="s">
        <v>30</v>
      </c>
      <c r="AX886" s="14" t="s">
        <v>74</v>
      </c>
      <c r="AY886" s="171" t="s">
        <v>133</v>
      </c>
    </row>
    <row r="887" spans="2:51" s="15" customFormat="1" ht="11.25">
      <c r="B887" s="177"/>
      <c r="D887" s="150" t="s">
        <v>230</v>
      </c>
      <c r="E887" s="178" t="s">
        <v>1</v>
      </c>
      <c r="F887" s="179" t="s">
        <v>233</v>
      </c>
      <c r="H887" s="180">
        <v>151.25</v>
      </c>
      <c r="L887" s="177"/>
      <c r="M887" s="181"/>
      <c r="N887" s="182"/>
      <c r="O887" s="182"/>
      <c r="P887" s="182"/>
      <c r="Q887" s="182"/>
      <c r="R887" s="182"/>
      <c r="S887" s="182"/>
      <c r="T887" s="183"/>
      <c r="AT887" s="178" t="s">
        <v>230</v>
      </c>
      <c r="AU887" s="178" t="s">
        <v>84</v>
      </c>
      <c r="AV887" s="15" t="s">
        <v>138</v>
      </c>
      <c r="AW887" s="15" t="s">
        <v>30</v>
      </c>
      <c r="AX887" s="15" t="s">
        <v>82</v>
      </c>
      <c r="AY887" s="178" t="s">
        <v>133</v>
      </c>
    </row>
    <row r="888" spans="1:65" s="2" customFormat="1" ht="24.2" customHeight="1">
      <c r="A888" s="30"/>
      <c r="B888" s="136"/>
      <c r="C888" s="184" t="s">
        <v>889</v>
      </c>
      <c r="D888" s="184" t="s">
        <v>244</v>
      </c>
      <c r="E888" s="185" t="s">
        <v>890</v>
      </c>
      <c r="F888" s="186" t="s">
        <v>891</v>
      </c>
      <c r="G888" s="187" t="s">
        <v>262</v>
      </c>
      <c r="H888" s="188">
        <v>109.85</v>
      </c>
      <c r="I888" s="245"/>
      <c r="J888" s="189">
        <f>ROUND(I888*H888,2)</f>
        <v>0</v>
      </c>
      <c r="K888" s="190"/>
      <c r="L888" s="191"/>
      <c r="M888" s="192" t="s">
        <v>1</v>
      </c>
      <c r="N888" s="193" t="s">
        <v>39</v>
      </c>
      <c r="O888" s="146">
        <v>0</v>
      </c>
      <c r="P888" s="146">
        <f>O888*H888</f>
        <v>0</v>
      </c>
      <c r="Q888" s="146">
        <v>0</v>
      </c>
      <c r="R888" s="146">
        <f>Q888*H888</f>
        <v>0</v>
      </c>
      <c r="S888" s="146">
        <v>0</v>
      </c>
      <c r="T888" s="147">
        <f>S888*H888</f>
        <v>0</v>
      </c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R888" s="148" t="s">
        <v>281</v>
      </c>
      <c r="AT888" s="148" t="s">
        <v>244</v>
      </c>
      <c r="AU888" s="148" t="s">
        <v>84</v>
      </c>
      <c r="AY888" s="18" t="s">
        <v>133</v>
      </c>
      <c r="BE888" s="149">
        <f>IF(N888="základní",J888,0)</f>
        <v>0</v>
      </c>
      <c r="BF888" s="149">
        <f>IF(N888="snížená",J888,0)</f>
        <v>0</v>
      </c>
      <c r="BG888" s="149">
        <f>IF(N888="zákl. přenesená",J888,0)</f>
        <v>0</v>
      </c>
      <c r="BH888" s="149">
        <f>IF(N888="sníž. přenesená",J888,0)</f>
        <v>0</v>
      </c>
      <c r="BI888" s="149">
        <f>IF(N888="nulová",J888,0)</f>
        <v>0</v>
      </c>
      <c r="BJ888" s="18" t="s">
        <v>82</v>
      </c>
      <c r="BK888" s="149">
        <f>ROUND(I888*H888,2)</f>
        <v>0</v>
      </c>
      <c r="BL888" s="18" t="s">
        <v>169</v>
      </c>
      <c r="BM888" s="148" t="s">
        <v>892</v>
      </c>
    </row>
    <row r="889" spans="2:51" s="13" customFormat="1" ht="11.25">
      <c r="B889" s="164"/>
      <c r="D889" s="150" t="s">
        <v>230</v>
      </c>
      <c r="E889" s="165" t="s">
        <v>1</v>
      </c>
      <c r="F889" s="166" t="s">
        <v>749</v>
      </c>
      <c r="H889" s="165" t="s">
        <v>1</v>
      </c>
      <c r="L889" s="164"/>
      <c r="M889" s="167"/>
      <c r="N889" s="168"/>
      <c r="O889" s="168"/>
      <c r="P889" s="168"/>
      <c r="Q889" s="168"/>
      <c r="R889" s="168"/>
      <c r="S889" s="168"/>
      <c r="T889" s="169"/>
      <c r="AT889" s="165" t="s">
        <v>230</v>
      </c>
      <c r="AU889" s="165" t="s">
        <v>84</v>
      </c>
      <c r="AV889" s="13" t="s">
        <v>82</v>
      </c>
      <c r="AW889" s="13" t="s">
        <v>30</v>
      </c>
      <c r="AX889" s="13" t="s">
        <v>74</v>
      </c>
      <c r="AY889" s="165" t="s">
        <v>133</v>
      </c>
    </row>
    <row r="890" spans="2:51" s="14" customFormat="1" ht="11.25">
      <c r="B890" s="170"/>
      <c r="D890" s="150" t="s">
        <v>230</v>
      </c>
      <c r="E890" s="171" t="s">
        <v>1</v>
      </c>
      <c r="F890" s="172" t="s">
        <v>741</v>
      </c>
      <c r="H890" s="173">
        <v>45.6</v>
      </c>
      <c r="L890" s="170"/>
      <c r="M890" s="174"/>
      <c r="N890" s="175"/>
      <c r="O890" s="175"/>
      <c r="P890" s="175"/>
      <c r="Q890" s="175"/>
      <c r="R890" s="175"/>
      <c r="S890" s="175"/>
      <c r="T890" s="176"/>
      <c r="AT890" s="171" t="s">
        <v>230</v>
      </c>
      <c r="AU890" s="171" t="s">
        <v>84</v>
      </c>
      <c r="AV890" s="14" t="s">
        <v>84</v>
      </c>
      <c r="AW890" s="14" t="s">
        <v>30</v>
      </c>
      <c r="AX890" s="14" t="s">
        <v>74</v>
      </c>
      <c r="AY890" s="171" t="s">
        <v>133</v>
      </c>
    </row>
    <row r="891" spans="2:51" s="13" customFormat="1" ht="11.25">
      <c r="B891" s="164"/>
      <c r="D891" s="150" t="s">
        <v>230</v>
      </c>
      <c r="E891" s="165" t="s">
        <v>1</v>
      </c>
      <c r="F891" s="166" t="s">
        <v>744</v>
      </c>
      <c r="H891" s="165" t="s">
        <v>1</v>
      </c>
      <c r="L891" s="164"/>
      <c r="M891" s="167"/>
      <c r="N891" s="168"/>
      <c r="O891" s="168"/>
      <c r="P891" s="168"/>
      <c r="Q891" s="168"/>
      <c r="R891" s="168"/>
      <c r="S891" s="168"/>
      <c r="T891" s="169"/>
      <c r="AT891" s="165" t="s">
        <v>230</v>
      </c>
      <c r="AU891" s="165" t="s">
        <v>84</v>
      </c>
      <c r="AV891" s="13" t="s">
        <v>82</v>
      </c>
      <c r="AW891" s="13" t="s">
        <v>30</v>
      </c>
      <c r="AX891" s="13" t="s">
        <v>74</v>
      </c>
      <c r="AY891" s="165" t="s">
        <v>133</v>
      </c>
    </row>
    <row r="892" spans="2:51" s="14" customFormat="1" ht="11.25">
      <c r="B892" s="170"/>
      <c r="D892" s="150" t="s">
        <v>230</v>
      </c>
      <c r="E892" s="171" t="s">
        <v>1</v>
      </c>
      <c r="F892" s="172" t="s">
        <v>745</v>
      </c>
      <c r="H892" s="173">
        <v>47.25</v>
      </c>
      <c r="L892" s="170"/>
      <c r="M892" s="174"/>
      <c r="N892" s="175"/>
      <c r="O892" s="175"/>
      <c r="P892" s="175"/>
      <c r="Q892" s="175"/>
      <c r="R892" s="175"/>
      <c r="S892" s="175"/>
      <c r="T892" s="176"/>
      <c r="AT892" s="171" t="s">
        <v>230</v>
      </c>
      <c r="AU892" s="171" t="s">
        <v>84</v>
      </c>
      <c r="AV892" s="14" t="s">
        <v>84</v>
      </c>
      <c r="AW892" s="14" t="s">
        <v>30</v>
      </c>
      <c r="AX892" s="14" t="s">
        <v>74</v>
      </c>
      <c r="AY892" s="171" t="s">
        <v>133</v>
      </c>
    </row>
    <row r="893" spans="2:51" s="13" customFormat="1" ht="11.25">
      <c r="B893" s="164"/>
      <c r="D893" s="150" t="s">
        <v>230</v>
      </c>
      <c r="E893" s="165" t="s">
        <v>1</v>
      </c>
      <c r="F893" s="166" t="s">
        <v>750</v>
      </c>
      <c r="H893" s="165" t="s">
        <v>1</v>
      </c>
      <c r="L893" s="164"/>
      <c r="M893" s="167"/>
      <c r="N893" s="168"/>
      <c r="O893" s="168"/>
      <c r="P893" s="168"/>
      <c r="Q893" s="168"/>
      <c r="R893" s="168"/>
      <c r="S893" s="168"/>
      <c r="T893" s="169"/>
      <c r="AT893" s="165" t="s">
        <v>230</v>
      </c>
      <c r="AU893" s="165" t="s">
        <v>84</v>
      </c>
      <c r="AV893" s="13" t="s">
        <v>82</v>
      </c>
      <c r="AW893" s="13" t="s">
        <v>30</v>
      </c>
      <c r="AX893" s="13" t="s">
        <v>74</v>
      </c>
      <c r="AY893" s="165" t="s">
        <v>133</v>
      </c>
    </row>
    <row r="894" spans="2:51" s="14" customFormat="1" ht="11.25">
      <c r="B894" s="170"/>
      <c r="D894" s="150" t="s">
        <v>230</v>
      </c>
      <c r="E894" s="171" t="s">
        <v>1</v>
      </c>
      <c r="F894" s="172" t="s">
        <v>283</v>
      </c>
      <c r="H894" s="173">
        <v>17</v>
      </c>
      <c r="L894" s="170"/>
      <c r="M894" s="174"/>
      <c r="N894" s="175"/>
      <c r="O894" s="175"/>
      <c r="P894" s="175"/>
      <c r="Q894" s="175"/>
      <c r="R894" s="175"/>
      <c r="S894" s="175"/>
      <c r="T894" s="176"/>
      <c r="AT894" s="171" t="s">
        <v>230</v>
      </c>
      <c r="AU894" s="171" t="s">
        <v>84</v>
      </c>
      <c r="AV894" s="14" t="s">
        <v>84</v>
      </c>
      <c r="AW894" s="14" t="s">
        <v>30</v>
      </c>
      <c r="AX894" s="14" t="s">
        <v>74</v>
      </c>
      <c r="AY894" s="171" t="s">
        <v>133</v>
      </c>
    </row>
    <row r="895" spans="2:51" s="15" customFormat="1" ht="11.25">
      <c r="B895" s="177"/>
      <c r="D895" s="150" t="s">
        <v>230</v>
      </c>
      <c r="E895" s="178" t="s">
        <v>1</v>
      </c>
      <c r="F895" s="179" t="s">
        <v>233</v>
      </c>
      <c r="H895" s="180">
        <v>109.85</v>
      </c>
      <c r="L895" s="177"/>
      <c r="M895" s="181"/>
      <c r="N895" s="182"/>
      <c r="O895" s="182"/>
      <c r="P895" s="182"/>
      <c r="Q895" s="182"/>
      <c r="R895" s="182"/>
      <c r="S895" s="182"/>
      <c r="T895" s="183"/>
      <c r="AT895" s="178" t="s">
        <v>230</v>
      </c>
      <c r="AU895" s="178" t="s">
        <v>84</v>
      </c>
      <c r="AV895" s="15" t="s">
        <v>138</v>
      </c>
      <c r="AW895" s="15" t="s">
        <v>30</v>
      </c>
      <c r="AX895" s="15" t="s">
        <v>82</v>
      </c>
      <c r="AY895" s="178" t="s">
        <v>133</v>
      </c>
    </row>
    <row r="896" spans="1:65" s="2" customFormat="1" ht="24.2" customHeight="1">
      <c r="A896" s="30"/>
      <c r="B896" s="136"/>
      <c r="C896" s="184" t="s">
        <v>553</v>
      </c>
      <c r="D896" s="184" t="s">
        <v>244</v>
      </c>
      <c r="E896" s="185" t="s">
        <v>893</v>
      </c>
      <c r="F896" s="186" t="s">
        <v>894</v>
      </c>
      <c r="G896" s="187" t="s">
        <v>262</v>
      </c>
      <c r="H896" s="188">
        <v>41.4</v>
      </c>
      <c r="I896" s="245"/>
      <c r="J896" s="189">
        <f>ROUND(I896*H896,2)</f>
        <v>0</v>
      </c>
      <c r="K896" s="190"/>
      <c r="L896" s="191"/>
      <c r="M896" s="192" t="s">
        <v>1</v>
      </c>
      <c r="N896" s="193" t="s">
        <v>39</v>
      </c>
      <c r="O896" s="146">
        <v>0</v>
      </c>
      <c r="P896" s="146">
        <f>O896*H896</f>
        <v>0</v>
      </c>
      <c r="Q896" s="146">
        <v>0</v>
      </c>
      <c r="R896" s="146">
        <f>Q896*H896</f>
        <v>0</v>
      </c>
      <c r="S896" s="146">
        <v>0</v>
      </c>
      <c r="T896" s="147">
        <f>S896*H896</f>
        <v>0</v>
      </c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R896" s="148" t="s">
        <v>281</v>
      </c>
      <c r="AT896" s="148" t="s">
        <v>244</v>
      </c>
      <c r="AU896" s="148" t="s">
        <v>84</v>
      </c>
      <c r="AY896" s="18" t="s">
        <v>133</v>
      </c>
      <c r="BE896" s="149">
        <f>IF(N896="základní",J896,0)</f>
        <v>0</v>
      </c>
      <c r="BF896" s="149">
        <f>IF(N896="snížená",J896,0)</f>
        <v>0</v>
      </c>
      <c r="BG896" s="149">
        <f>IF(N896="zákl. přenesená",J896,0)</f>
        <v>0</v>
      </c>
      <c r="BH896" s="149">
        <f>IF(N896="sníž. přenesená",J896,0)</f>
        <v>0</v>
      </c>
      <c r="BI896" s="149">
        <f>IF(N896="nulová",J896,0)</f>
        <v>0</v>
      </c>
      <c r="BJ896" s="18" t="s">
        <v>82</v>
      </c>
      <c r="BK896" s="149">
        <f>ROUND(I896*H896,2)</f>
        <v>0</v>
      </c>
      <c r="BL896" s="18" t="s">
        <v>169</v>
      </c>
      <c r="BM896" s="148" t="s">
        <v>895</v>
      </c>
    </row>
    <row r="897" spans="2:51" s="13" customFormat="1" ht="11.25">
      <c r="B897" s="164"/>
      <c r="D897" s="150" t="s">
        <v>230</v>
      </c>
      <c r="E897" s="165" t="s">
        <v>1</v>
      </c>
      <c r="F897" s="166" t="s">
        <v>742</v>
      </c>
      <c r="H897" s="165" t="s">
        <v>1</v>
      </c>
      <c r="L897" s="164"/>
      <c r="M897" s="167"/>
      <c r="N897" s="168"/>
      <c r="O897" s="168"/>
      <c r="P897" s="168"/>
      <c r="Q897" s="168"/>
      <c r="R897" s="168"/>
      <c r="S897" s="168"/>
      <c r="T897" s="169"/>
      <c r="AT897" s="165" t="s">
        <v>230</v>
      </c>
      <c r="AU897" s="165" t="s">
        <v>84</v>
      </c>
      <c r="AV897" s="13" t="s">
        <v>82</v>
      </c>
      <c r="AW897" s="13" t="s">
        <v>30</v>
      </c>
      <c r="AX897" s="13" t="s">
        <v>74</v>
      </c>
      <c r="AY897" s="165" t="s">
        <v>133</v>
      </c>
    </row>
    <row r="898" spans="2:51" s="14" customFormat="1" ht="11.25">
      <c r="B898" s="170"/>
      <c r="D898" s="150" t="s">
        <v>230</v>
      </c>
      <c r="E898" s="171" t="s">
        <v>1</v>
      </c>
      <c r="F898" s="172" t="s">
        <v>743</v>
      </c>
      <c r="H898" s="173">
        <v>41.4</v>
      </c>
      <c r="L898" s="170"/>
      <c r="M898" s="174"/>
      <c r="N898" s="175"/>
      <c r="O898" s="175"/>
      <c r="P898" s="175"/>
      <c r="Q898" s="175"/>
      <c r="R898" s="175"/>
      <c r="S898" s="175"/>
      <c r="T898" s="176"/>
      <c r="AT898" s="171" t="s">
        <v>230</v>
      </c>
      <c r="AU898" s="171" t="s">
        <v>84</v>
      </c>
      <c r="AV898" s="14" t="s">
        <v>84</v>
      </c>
      <c r="AW898" s="14" t="s">
        <v>30</v>
      </c>
      <c r="AX898" s="14" t="s">
        <v>74</v>
      </c>
      <c r="AY898" s="171" t="s">
        <v>133</v>
      </c>
    </row>
    <row r="899" spans="2:51" s="15" customFormat="1" ht="11.25">
      <c r="B899" s="177"/>
      <c r="D899" s="150" t="s">
        <v>230</v>
      </c>
      <c r="E899" s="178" t="s">
        <v>1</v>
      </c>
      <c r="F899" s="179" t="s">
        <v>233</v>
      </c>
      <c r="H899" s="180">
        <v>41.4</v>
      </c>
      <c r="L899" s="177"/>
      <c r="M899" s="181"/>
      <c r="N899" s="182"/>
      <c r="O899" s="182"/>
      <c r="P899" s="182"/>
      <c r="Q899" s="182"/>
      <c r="R899" s="182"/>
      <c r="S899" s="182"/>
      <c r="T899" s="183"/>
      <c r="AT899" s="178" t="s">
        <v>230</v>
      </c>
      <c r="AU899" s="178" t="s">
        <v>84</v>
      </c>
      <c r="AV899" s="15" t="s">
        <v>138</v>
      </c>
      <c r="AW899" s="15" t="s">
        <v>30</v>
      </c>
      <c r="AX899" s="15" t="s">
        <v>82</v>
      </c>
      <c r="AY899" s="178" t="s">
        <v>133</v>
      </c>
    </row>
    <row r="900" spans="1:65" s="2" customFormat="1" ht="24.2" customHeight="1">
      <c r="A900" s="30"/>
      <c r="B900" s="136"/>
      <c r="C900" s="137" t="s">
        <v>896</v>
      </c>
      <c r="D900" s="137" t="s">
        <v>134</v>
      </c>
      <c r="E900" s="138" t="s">
        <v>897</v>
      </c>
      <c r="F900" s="139" t="s">
        <v>898</v>
      </c>
      <c r="G900" s="140" t="s">
        <v>732</v>
      </c>
      <c r="H900" s="141">
        <v>6036.103</v>
      </c>
      <c r="I900" s="242"/>
      <c r="J900" s="142">
        <f>ROUND(I900*H900,2)</f>
        <v>0</v>
      </c>
      <c r="K900" s="143"/>
      <c r="L900" s="31"/>
      <c r="M900" s="144" t="s">
        <v>1</v>
      </c>
      <c r="N900" s="145" t="s">
        <v>39</v>
      </c>
      <c r="O900" s="146">
        <v>0</v>
      </c>
      <c r="P900" s="146">
        <f>O900*H900</f>
        <v>0</v>
      </c>
      <c r="Q900" s="146">
        <v>0</v>
      </c>
      <c r="R900" s="146">
        <f>Q900*H900</f>
        <v>0</v>
      </c>
      <c r="S900" s="146">
        <v>0</v>
      </c>
      <c r="T900" s="147">
        <f>S900*H900</f>
        <v>0</v>
      </c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R900" s="148" t="s">
        <v>169</v>
      </c>
      <c r="AT900" s="148" t="s">
        <v>134</v>
      </c>
      <c r="AU900" s="148" t="s">
        <v>84</v>
      </c>
      <c r="AY900" s="18" t="s">
        <v>133</v>
      </c>
      <c r="BE900" s="149">
        <f>IF(N900="základní",J900,0)</f>
        <v>0</v>
      </c>
      <c r="BF900" s="149">
        <f>IF(N900="snížená",J900,0)</f>
        <v>0</v>
      </c>
      <c r="BG900" s="149">
        <f>IF(N900="zákl. přenesená",J900,0)</f>
        <v>0</v>
      </c>
      <c r="BH900" s="149">
        <f>IF(N900="sníž. přenesená",J900,0)</f>
        <v>0</v>
      </c>
      <c r="BI900" s="149">
        <f>IF(N900="nulová",J900,0)</f>
        <v>0</v>
      </c>
      <c r="BJ900" s="18" t="s">
        <v>82</v>
      </c>
      <c r="BK900" s="149">
        <f>ROUND(I900*H900,2)</f>
        <v>0</v>
      </c>
      <c r="BL900" s="18" t="s">
        <v>169</v>
      </c>
      <c r="BM900" s="148" t="s">
        <v>899</v>
      </c>
    </row>
    <row r="901" spans="2:63" s="11" customFormat="1" ht="22.9" customHeight="1">
      <c r="B901" s="126"/>
      <c r="D901" s="127" t="s">
        <v>73</v>
      </c>
      <c r="E901" s="162" t="s">
        <v>900</v>
      </c>
      <c r="F901" s="162" t="s">
        <v>901</v>
      </c>
      <c r="J901" s="163">
        <f>BK901</f>
        <v>0</v>
      </c>
      <c r="L901" s="126"/>
      <c r="M901" s="130"/>
      <c r="N901" s="131"/>
      <c r="O901" s="131"/>
      <c r="P901" s="132">
        <f>SUM(P902:P1072)</f>
        <v>0</v>
      </c>
      <c r="Q901" s="131"/>
      <c r="R901" s="132">
        <f>SUM(R902:R1072)</f>
        <v>0</v>
      </c>
      <c r="S901" s="131"/>
      <c r="T901" s="133">
        <f>SUM(T902:T1072)</f>
        <v>0</v>
      </c>
      <c r="AR901" s="127" t="s">
        <v>84</v>
      </c>
      <c r="AT901" s="134" t="s">
        <v>73</v>
      </c>
      <c r="AU901" s="134" t="s">
        <v>82</v>
      </c>
      <c r="AY901" s="127" t="s">
        <v>133</v>
      </c>
      <c r="BK901" s="135">
        <f>SUM(BK902:BK1072)</f>
        <v>0</v>
      </c>
    </row>
    <row r="902" spans="1:65" s="2" customFormat="1" ht="24.2" customHeight="1">
      <c r="A902" s="30"/>
      <c r="B902" s="136"/>
      <c r="C902" s="137" t="s">
        <v>557</v>
      </c>
      <c r="D902" s="137" t="s">
        <v>134</v>
      </c>
      <c r="E902" s="138" t="s">
        <v>902</v>
      </c>
      <c r="F902" s="139" t="s">
        <v>903</v>
      </c>
      <c r="G902" s="140" t="s">
        <v>240</v>
      </c>
      <c r="H902" s="141">
        <v>173.52</v>
      </c>
      <c r="I902" s="242"/>
      <c r="J902" s="142">
        <f>ROUND(I902*H902,2)</f>
        <v>0</v>
      </c>
      <c r="K902" s="143"/>
      <c r="L902" s="31"/>
      <c r="M902" s="144" t="s">
        <v>1</v>
      </c>
      <c r="N902" s="145" t="s">
        <v>39</v>
      </c>
      <c r="O902" s="146">
        <v>0</v>
      </c>
      <c r="P902" s="146">
        <f>O902*H902</f>
        <v>0</v>
      </c>
      <c r="Q902" s="146">
        <v>0</v>
      </c>
      <c r="R902" s="146">
        <f>Q902*H902</f>
        <v>0</v>
      </c>
      <c r="S902" s="146">
        <v>0</v>
      </c>
      <c r="T902" s="147">
        <f>S902*H902</f>
        <v>0</v>
      </c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R902" s="148" t="s">
        <v>169</v>
      </c>
      <c r="AT902" s="148" t="s">
        <v>134</v>
      </c>
      <c r="AU902" s="148" t="s">
        <v>84</v>
      </c>
      <c r="AY902" s="18" t="s">
        <v>133</v>
      </c>
      <c r="BE902" s="149">
        <f>IF(N902="základní",J902,0)</f>
        <v>0</v>
      </c>
      <c r="BF902" s="149">
        <f>IF(N902="snížená",J902,0)</f>
        <v>0</v>
      </c>
      <c r="BG902" s="149">
        <f>IF(N902="zákl. přenesená",J902,0)</f>
        <v>0</v>
      </c>
      <c r="BH902" s="149">
        <f>IF(N902="sníž. přenesená",J902,0)</f>
        <v>0</v>
      </c>
      <c r="BI902" s="149">
        <f>IF(N902="nulová",J902,0)</f>
        <v>0</v>
      </c>
      <c r="BJ902" s="18" t="s">
        <v>82</v>
      </c>
      <c r="BK902" s="149">
        <f>ROUND(I902*H902,2)</f>
        <v>0</v>
      </c>
      <c r="BL902" s="18" t="s">
        <v>169</v>
      </c>
      <c r="BM902" s="148" t="s">
        <v>904</v>
      </c>
    </row>
    <row r="903" spans="2:51" s="13" customFormat="1" ht="11.25">
      <c r="B903" s="164"/>
      <c r="D903" s="150" t="s">
        <v>230</v>
      </c>
      <c r="E903" s="165" t="s">
        <v>1</v>
      </c>
      <c r="F903" s="166" t="s">
        <v>905</v>
      </c>
      <c r="H903" s="165" t="s">
        <v>1</v>
      </c>
      <c r="L903" s="164"/>
      <c r="M903" s="167"/>
      <c r="N903" s="168"/>
      <c r="O903" s="168"/>
      <c r="P903" s="168"/>
      <c r="Q903" s="168"/>
      <c r="R903" s="168"/>
      <c r="S903" s="168"/>
      <c r="T903" s="169"/>
      <c r="AT903" s="165" t="s">
        <v>230</v>
      </c>
      <c r="AU903" s="165" t="s">
        <v>84</v>
      </c>
      <c r="AV903" s="13" t="s">
        <v>82</v>
      </c>
      <c r="AW903" s="13" t="s">
        <v>30</v>
      </c>
      <c r="AX903" s="13" t="s">
        <v>74</v>
      </c>
      <c r="AY903" s="165" t="s">
        <v>133</v>
      </c>
    </row>
    <row r="904" spans="2:51" s="14" customFormat="1" ht="11.25">
      <c r="B904" s="170"/>
      <c r="D904" s="150" t="s">
        <v>230</v>
      </c>
      <c r="E904" s="171" t="s">
        <v>1</v>
      </c>
      <c r="F904" s="172" t="s">
        <v>906</v>
      </c>
      <c r="H904" s="173">
        <v>139.2</v>
      </c>
      <c r="L904" s="170"/>
      <c r="M904" s="174"/>
      <c r="N904" s="175"/>
      <c r="O904" s="175"/>
      <c r="P904" s="175"/>
      <c r="Q904" s="175"/>
      <c r="R904" s="175"/>
      <c r="S904" s="175"/>
      <c r="T904" s="176"/>
      <c r="AT904" s="171" t="s">
        <v>230</v>
      </c>
      <c r="AU904" s="171" t="s">
        <v>84</v>
      </c>
      <c r="AV904" s="14" t="s">
        <v>84</v>
      </c>
      <c r="AW904" s="14" t="s">
        <v>30</v>
      </c>
      <c r="AX904" s="14" t="s">
        <v>74</v>
      </c>
      <c r="AY904" s="171" t="s">
        <v>133</v>
      </c>
    </row>
    <row r="905" spans="2:51" s="13" customFormat="1" ht="11.25">
      <c r="B905" s="164"/>
      <c r="D905" s="150" t="s">
        <v>230</v>
      </c>
      <c r="E905" s="165" t="s">
        <v>1</v>
      </c>
      <c r="F905" s="166" t="s">
        <v>907</v>
      </c>
      <c r="H905" s="165" t="s">
        <v>1</v>
      </c>
      <c r="L905" s="164"/>
      <c r="M905" s="167"/>
      <c r="N905" s="168"/>
      <c r="O905" s="168"/>
      <c r="P905" s="168"/>
      <c r="Q905" s="168"/>
      <c r="R905" s="168"/>
      <c r="S905" s="168"/>
      <c r="T905" s="169"/>
      <c r="AT905" s="165" t="s">
        <v>230</v>
      </c>
      <c r="AU905" s="165" t="s">
        <v>84</v>
      </c>
      <c r="AV905" s="13" t="s">
        <v>82</v>
      </c>
      <c r="AW905" s="13" t="s">
        <v>30</v>
      </c>
      <c r="AX905" s="13" t="s">
        <v>74</v>
      </c>
      <c r="AY905" s="165" t="s">
        <v>133</v>
      </c>
    </row>
    <row r="906" spans="2:51" s="14" customFormat="1" ht="11.25">
      <c r="B906" s="170"/>
      <c r="D906" s="150" t="s">
        <v>230</v>
      </c>
      <c r="E906" s="171" t="s">
        <v>1</v>
      </c>
      <c r="F906" s="172" t="s">
        <v>908</v>
      </c>
      <c r="H906" s="173">
        <v>34.32</v>
      </c>
      <c r="L906" s="170"/>
      <c r="M906" s="174"/>
      <c r="N906" s="175"/>
      <c r="O906" s="175"/>
      <c r="P906" s="175"/>
      <c r="Q906" s="175"/>
      <c r="R906" s="175"/>
      <c r="S906" s="175"/>
      <c r="T906" s="176"/>
      <c r="AT906" s="171" t="s">
        <v>230</v>
      </c>
      <c r="AU906" s="171" t="s">
        <v>84</v>
      </c>
      <c r="AV906" s="14" t="s">
        <v>84</v>
      </c>
      <c r="AW906" s="14" t="s">
        <v>30</v>
      </c>
      <c r="AX906" s="14" t="s">
        <v>74</v>
      </c>
      <c r="AY906" s="171" t="s">
        <v>133</v>
      </c>
    </row>
    <row r="907" spans="2:51" s="15" customFormat="1" ht="11.25">
      <c r="B907" s="177"/>
      <c r="D907" s="150" t="s">
        <v>230</v>
      </c>
      <c r="E907" s="178" t="s">
        <v>1</v>
      </c>
      <c r="F907" s="179" t="s">
        <v>233</v>
      </c>
      <c r="H907" s="180">
        <v>173.51999999999998</v>
      </c>
      <c r="L907" s="177"/>
      <c r="M907" s="181"/>
      <c r="N907" s="182"/>
      <c r="O907" s="182"/>
      <c r="P907" s="182"/>
      <c r="Q907" s="182"/>
      <c r="R907" s="182"/>
      <c r="S907" s="182"/>
      <c r="T907" s="183"/>
      <c r="AT907" s="178" t="s">
        <v>230</v>
      </c>
      <c r="AU907" s="178" t="s">
        <v>84</v>
      </c>
      <c r="AV907" s="15" t="s">
        <v>138</v>
      </c>
      <c r="AW907" s="15" t="s">
        <v>30</v>
      </c>
      <c r="AX907" s="15" t="s">
        <v>82</v>
      </c>
      <c r="AY907" s="178" t="s">
        <v>133</v>
      </c>
    </row>
    <row r="908" spans="1:65" s="2" customFormat="1" ht="16.5" customHeight="1">
      <c r="A908" s="30"/>
      <c r="B908" s="136"/>
      <c r="C908" s="184" t="s">
        <v>909</v>
      </c>
      <c r="D908" s="184" t="s">
        <v>244</v>
      </c>
      <c r="E908" s="185" t="s">
        <v>910</v>
      </c>
      <c r="F908" s="186" t="s">
        <v>911</v>
      </c>
      <c r="G908" s="187" t="s">
        <v>229</v>
      </c>
      <c r="H908" s="188">
        <v>1.041</v>
      </c>
      <c r="I908" s="245"/>
      <c r="J908" s="189">
        <f>ROUND(I908*H908,2)</f>
        <v>0</v>
      </c>
      <c r="K908" s="190"/>
      <c r="L908" s="191"/>
      <c r="M908" s="192" t="s">
        <v>1</v>
      </c>
      <c r="N908" s="193" t="s">
        <v>39</v>
      </c>
      <c r="O908" s="146">
        <v>0</v>
      </c>
      <c r="P908" s="146">
        <f>O908*H908</f>
        <v>0</v>
      </c>
      <c r="Q908" s="146">
        <v>0</v>
      </c>
      <c r="R908" s="146">
        <f>Q908*H908</f>
        <v>0</v>
      </c>
      <c r="S908" s="146">
        <v>0</v>
      </c>
      <c r="T908" s="147">
        <f>S908*H908</f>
        <v>0</v>
      </c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R908" s="148" t="s">
        <v>281</v>
      </c>
      <c r="AT908" s="148" t="s">
        <v>244</v>
      </c>
      <c r="AU908" s="148" t="s">
        <v>84</v>
      </c>
      <c r="AY908" s="18" t="s">
        <v>133</v>
      </c>
      <c r="BE908" s="149">
        <f>IF(N908="základní",J908,0)</f>
        <v>0</v>
      </c>
      <c r="BF908" s="149">
        <f>IF(N908="snížená",J908,0)</f>
        <v>0</v>
      </c>
      <c r="BG908" s="149">
        <f>IF(N908="zákl. přenesená",J908,0)</f>
        <v>0</v>
      </c>
      <c r="BH908" s="149">
        <f>IF(N908="sníž. přenesená",J908,0)</f>
        <v>0</v>
      </c>
      <c r="BI908" s="149">
        <f>IF(N908="nulová",J908,0)</f>
        <v>0</v>
      </c>
      <c r="BJ908" s="18" t="s">
        <v>82</v>
      </c>
      <c r="BK908" s="149">
        <f>ROUND(I908*H908,2)</f>
        <v>0</v>
      </c>
      <c r="BL908" s="18" t="s">
        <v>169</v>
      </c>
      <c r="BM908" s="148" t="s">
        <v>912</v>
      </c>
    </row>
    <row r="909" spans="2:51" s="13" customFormat="1" ht="11.25">
      <c r="B909" s="164"/>
      <c r="D909" s="150" t="s">
        <v>230</v>
      </c>
      <c r="E909" s="165" t="s">
        <v>1</v>
      </c>
      <c r="F909" s="166" t="s">
        <v>905</v>
      </c>
      <c r="H909" s="165" t="s">
        <v>1</v>
      </c>
      <c r="L909" s="164"/>
      <c r="M909" s="167"/>
      <c r="N909" s="168"/>
      <c r="O909" s="168"/>
      <c r="P909" s="168"/>
      <c r="Q909" s="168"/>
      <c r="R909" s="168"/>
      <c r="S909" s="168"/>
      <c r="T909" s="169"/>
      <c r="AT909" s="165" t="s">
        <v>230</v>
      </c>
      <c r="AU909" s="165" t="s">
        <v>84</v>
      </c>
      <c r="AV909" s="13" t="s">
        <v>82</v>
      </c>
      <c r="AW909" s="13" t="s">
        <v>30</v>
      </c>
      <c r="AX909" s="13" t="s">
        <v>74</v>
      </c>
      <c r="AY909" s="165" t="s">
        <v>133</v>
      </c>
    </row>
    <row r="910" spans="2:51" s="14" customFormat="1" ht="11.25">
      <c r="B910" s="170"/>
      <c r="D910" s="150" t="s">
        <v>230</v>
      </c>
      <c r="E910" s="171" t="s">
        <v>1</v>
      </c>
      <c r="F910" s="172" t="s">
        <v>913</v>
      </c>
      <c r="H910" s="173">
        <v>0.835</v>
      </c>
      <c r="L910" s="170"/>
      <c r="M910" s="174"/>
      <c r="N910" s="175"/>
      <c r="O910" s="175"/>
      <c r="P910" s="175"/>
      <c r="Q910" s="175"/>
      <c r="R910" s="175"/>
      <c r="S910" s="175"/>
      <c r="T910" s="176"/>
      <c r="AT910" s="171" t="s">
        <v>230</v>
      </c>
      <c r="AU910" s="171" t="s">
        <v>84</v>
      </c>
      <c r="AV910" s="14" t="s">
        <v>84</v>
      </c>
      <c r="AW910" s="14" t="s">
        <v>30</v>
      </c>
      <c r="AX910" s="14" t="s">
        <v>74</v>
      </c>
      <c r="AY910" s="171" t="s">
        <v>133</v>
      </c>
    </row>
    <row r="911" spans="2:51" s="13" customFormat="1" ht="11.25">
      <c r="B911" s="164"/>
      <c r="D911" s="150" t="s">
        <v>230</v>
      </c>
      <c r="E911" s="165" t="s">
        <v>1</v>
      </c>
      <c r="F911" s="166" t="s">
        <v>907</v>
      </c>
      <c r="H911" s="165" t="s">
        <v>1</v>
      </c>
      <c r="L911" s="164"/>
      <c r="M911" s="167"/>
      <c r="N911" s="168"/>
      <c r="O911" s="168"/>
      <c r="P911" s="168"/>
      <c r="Q911" s="168"/>
      <c r="R911" s="168"/>
      <c r="S911" s="168"/>
      <c r="T911" s="169"/>
      <c r="AT911" s="165" t="s">
        <v>230</v>
      </c>
      <c r="AU911" s="165" t="s">
        <v>84</v>
      </c>
      <c r="AV911" s="13" t="s">
        <v>82</v>
      </c>
      <c r="AW911" s="13" t="s">
        <v>30</v>
      </c>
      <c r="AX911" s="13" t="s">
        <v>74</v>
      </c>
      <c r="AY911" s="165" t="s">
        <v>133</v>
      </c>
    </row>
    <row r="912" spans="2:51" s="14" customFormat="1" ht="11.25">
      <c r="B912" s="170"/>
      <c r="D912" s="150" t="s">
        <v>230</v>
      </c>
      <c r="E912" s="171" t="s">
        <v>1</v>
      </c>
      <c r="F912" s="172" t="s">
        <v>914</v>
      </c>
      <c r="H912" s="173">
        <v>0.206</v>
      </c>
      <c r="L912" s="170"/>
      <c r="M912" s="174"/>
      <c r="N912" s="175"/>
      <c r="O912" s="175"/>
      <c r="P912" s="175"/>
      <c r="Q912" s="175"/>
      <c r="R912" s="175"/>
      <c r="S912" s="175"/>
      <c r="T912" s="176"/>
      <c r="AT912" s="171" t="s">
        <v>230</v>
      </c>
      <c r="AU912" s="171" t="s">
        <v>84</v>
      </c>
      <c r="AV912" s="14" t="s">
        <v>84</v>
      </c>
      <c r="AW912" s="14" t="s">
        <v>30</v>
      </c>
      <c r="AX912" s="14" t="s">
        <v>74</v>
      </c>
      <c r="AY912" s="171" t="s">
        <v>133</v>
      </c>
    </row>
    <row r="913" spans="2:51" s="15" customFormat="1" ht="11.25">
      <c r="B913" s="177"/>
      <c r="D913" s="150" t="s">
        <v>230</v>
      </c>
      <c r="E913" s="178" t="s">
        <v>1</v>
      </c>
      <c r="F913" s="179" t="s">
        <v>233</v>
      </c>
      <c r="H913" s="180">
        <v>1.041</v>
      </c>
      <c r="L913" s="177"/>
      <c r="M913" s="181"/>
      <c r="N913" s="182"/>
      <c r="O913" s="182"/>
      <c r="P913" s="182"/>
      <c r="Q913" s="182"/>
      <c r="R913" s="182"/>
      <c r="S913" s="182"/>
      <c r="T913" s="183"/>
      <c r="AT913" s="178" t="s">
        <v>230</v>
      </c>
      <c r="AU913" s="178" t="s">
        <v>84</v>
      </c>
      <c r="AV913" s="15" t="s">
        <v>138</v>
      </c>
      <c r="AW913" s="15" t="s">
        <v>30</v>
      </c>
      <c r="AX913" s="15" t="s">
        <v>82</v>
      </c>
      <c r="AY913" s="178" t="s">
        <v>133</v>
      </c>
    </row>
    <row r="914" spans="1:65" s="2" customFormat="1" ht="24.2" customHeight="1">
      <c r="A914" s="30"/>
      <c r="B914" s="136"/>
      <c r="C914" s="137" t="s">
        <v>569</v>
      </c>
      <c r="D914" s="137" t="s">
        <v>134</v>
      </c>
      <c r="E914" s="138" t="s">
        <v>915</v>
      </c>
      <c r="F914" s="139" t="s">
        <v>916</v>
      </c>
      <c r="G914" s="140" t="s">
        <v>262</v>
      </c>
      <c r="H914" s="141">
        <v>40.368</v>
      </c>
      <c r="I914" s="242"/>
      <c r="J914" s="142">
        <f>ROUND(I914*H914,2)</f>
        <v>0</v>
      </c>
      <c r="K914" s="143"/>
      <c r="L914" s="31"/>
      <c r="M914" s="144" t="s">
        <v>1</v>
      </c>
      <c r="N914" s="145" t="s">
        <v>39</v>
      </c>
      <c r="O914" s="146">
        <v>0</v>
      </c>
      <c r="P914" s="146">
        <f>O914*H914</f>
        <v>0</v>
      </c>
      <c r="Q914" s="146">
        <v>0</v>
      </c>
      <c r="R914" s="146">
        <f>Q914*H914</f>
        <v>0</v>
      </c>
      <c r="S914" s="146">
        <v>0</v>
      </c>
      <c r="T914" s="147">
        <f>S914*H914</f>
        <v>0</v>
      </c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R914" s="148" t="s">
        <v>169</v>
      </c>
      <c r="AT914" s="148" t="s">
        <v>134</v>
      </c>
      <c r="AU914" s="148" t="s">
        <v>84</v>
      </c>
      <c r="AY914" s="18" t="s">
        <v>133</v>
      </c>
      <c r="BE914" s="149">
        <f>IF(N914="základní",J914,0)</f>
        <v>0</v>
      </c>
      <c r="BF914" s="149">
        <f>IF(N914="snížená",J914,0)</f>
        <v>0</v>
      </c>
      <c r="BG914" s="149">
        <f>IF(N914="zákl. přenesená",J914,0)</f>
        <v>0</v>
      </c>
      <c r="BH914" s="149">
        <f>IF(N914="sníž. přenesená",J914,0)</f>
        <v>0</v>
      </c>
      <c r="BI914" s="149">
        <f>IF(N914="nulová",J914,0)</f>
        <v>0</v>
      </c>
      <c r="BJ914" s="18" t="s">
        <v>82</v>
      </c>
      <c r="BK914" s="149">
        <f>ROUND(I914*H914,2)</f>
        <v>0</v>
      </c>
      <c r="BL914" s="18" t="s">
        <v>169</v>
      </c>
      <c r="BM914" s="148" t="s">
        <v>917</v>
      </c>
    </row>
    <row r="915" spans="2:51" s="13" customFormat="1" ht="11.25">
      <c r="B915" s="164"/>
      <c r="D915" s="150" t="s">
        <v>230</v>
      </c>
      <c r="E915" s="165" t="s">
        <v>1</v>
      </c>
      <c r="F915" s="166" t="s">
        <v>918</v>
      </c>
      <c r="H915" s="165" t="s">
        <v>1</v>
      </c>
      <c r="L915" s="164"/>
      <c r="M915" s="167"/>
      <c r="N915" s="168"/>
      <c r="O915" s="168"/>
      <c r="P915" s="168"/>
      <c r="Q915" s="168"/>
      <c r="R915" s="168"/>
      <c r="S915" s="168"/>
      <c r="T915" s="169"/>
      <c r="AT915" s="165" t="s">
        <v>230</v>
      </c>
      <c r="AU915" s="165" t="s">
        <v>84</v>
      </c>
      <c r="AV915" s="13" t="s">
        <v>82</v>
      </c>
      <c r="AW915" s="13" t="s">
        <v>30</v>
      </c>
      <c r="AX915" s="13" t="s">
        <v>74</v>
      </c>
      <c r="AY915" s="165" t="s">
        <v>133</v>
      </c>
    </row>
    <row r="916" spans="2:51" s="14" customFormat="1" ht="11.25">
      <c r="B916" s="170"/>
      <c r="D916" s="150" t="s">
        <v>230</v>
      </c>
      <c r="E916" s="171" t="s">
        <v>1</v>
      </c>
      <c r="F916" s="172" t="s">
        <v>919</v>
      </c>
      <c r="H916" s="173">
        <v>40.368</v>
      </c>
      <c r="L916" s="170"/>
      <c r="M916" s="174"/>
      <c r="N916" s="175"/>
      <c r="O916" s="175"/>
      <c r="P916" s="175"/>
      <c r="Q916" s="175"/>
      <c r="R916" s="175"/>
      <c r="S916" s="175"/>
      <c r="T916" s="176"/>
      <c r="AT916" s="171" t="s">
        <v>230</v>
      </c>
      <c r="AU916" s="171" t="s">
        <v>84</v>
      </c>
      <c r="AV916" s="14" t="s">
        <v>84</v>
      </c>
      <c r="AW916" s="14" t="s">
        <v>30</v>
      </c>
      <c r="AX916" s="14" t="s">
        <v>74</v>
      </c>
      <c r="AY916" s="171" t="s">
        <v>133</v>
      </c>
    </row>
    <row r="917" spans="2:51" s="15" customFormat="1" ht="11.25">
      <c r="B917" s="177"/>
      <c r="D917" s="150" t="s">
        <v>230</v>
      </c>
      <c r="E917" s="178" t="s">
        <v>1</v>
      </c>
      <c r="F917" s="179" t="s">
        <v>233</v>
      </c>
      <c r="H917" s="180">
        <v>40.368</v>
      </c>
      <c r="L917" s="177"/>
      <c r="M917" s="181"/>
      <c r="N917" s="182"/>
      <c r="O917" s="182"/>
      <c r="P917" s="182"/>
      <c r="Q917" s="182"/>
      <c r="R917" s="182"/>
      <c r="S917" s="182"/>
      <c r="T917" s="183"/>
      <c r="AT917" s="178" t="s">
        <v>230</v>
      </c>
      <c r="AU917" s="178" t="s">
        <v>84</v>
      </c>
      <c r="AV917" s="15" t="s">
        <v>138</v>
      </c>
      <c r="AW917" s="15" t="s">
        <v>30</v>
      </c>
      <c r="AX917" s="15" t="s">
        <v>82</v>
      </c>
      <c r="AY917" s="178" t="s">
        <v>133</v>
      </c>
    </row>
    <row r="918" spans="1:65" s="2" customFormat="1" ht="21.75" customHeight="1">
      <c r="A918" s="30"/>
      <c r="B918" s="136"/>
      <c r="C918" s="184" t="s">
        <v>920</v>
      </c>
      <c r="D918" s="184" t="s">
        <v>244</v>
      </c>
      <c r="E918" s="185" t="s">
        <v>921</v>
      </c>
      <c r="F918" s="186" t="s">
        <v>922</v>
      </c>
      <c r="G918" s="187" t="s">
        <v>262</v>
      </c>
      <c r="H918" s="188">
        <v>40.368</v>
      </c>
      <c r="I918" s="245"/>
      <c r="J918" s="189">
        <f>ROUND(I918*H918,2)</f>
        <v>0</v>
      </c>
      <c r="K918" s="190"/>
      <c r="L918" s="191"/>
      <c r="M918" s="192" t="s">
        <v>1</v>
      </c>
      <c r="N918" s="193" t="s">
        <v>39</v>
      </c>
      <c r="O918" s="146">
        <v>0</v>
      </c>
      <c r="P918" s="146">
        <f>O918*H918</f>
        <v>0</v>
      </c>
      <c r="Q918" s="146">
        <v>0</v>
      </c>
      <c r="R918" s="146">
        <f>Q918*H918</f>
        <v>0</v>
      </c>
      <c r="S918" s="146">
        <v>0</v>
      </c>
      <c r="T918" s="147">
        <f>S918*H918</f>
        <v>0</v>
      </c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R918" s="148" t="s">
        <v>281</v>
      </c>
      <c r="AT918" s="148" t="s">
        <v>244</v>
      </c>
      <c r="AU918" s="148" t="s">
        <v>84</v>
      </c>
      <c r="AY918" s="18" t="s">
        <v>133</v>
      </c>
      <c r="BE918" s="149">
        <f>IF(N918="základní",J918,0)</f>
        <v>0</v>
      </c>
      <c r="BF918" s="149">
        <f>IF(N918="snížená",J918,0)</f>
        <v>0</v>
      </c>
      <c r="BG918" s="149">
        <f>IF(N918="zákl. přenesená",J918,0)</f>
        <v>0</v>
      </c>
      <c r="BH918" s="149">
        <f>IF(N918="sníž. přenesená",J918,0)</f>
        <v>0</v>
      </c>
      <c r="BI918" s="149">
        <f>IF(N918="nulová",J918,0)</f>
        <v>0</v>
      </c>
      <c r="BJ918" s="18" t="s">
        <v>82</v>
      </c>
      <c r="BK918" s="149">
        <f>ROUND(I918*H918,2)</f>
        <v>0</v>
      </c>
      <c r="BL918" s="18" t="s">
        <v>169</v>
      </c>
      <c r="BM918" s="148" t="s">
        <v>923</v>
      </c>
    </row>
    <row r="919" spans="2:51" s="13" customFormat="1" ht="11.25">
      <c r="B919" s="164"/>
      <c r="D919" s="150" t="s">
        <v>230</v>
      </c>
      <c r="E919" s="165" t="s">
        <v>1</v>
      </c>
      <c r="F919" s="166" t="s">
        <v>918</v>
      </c>
      <c r="H919" s="165" t="s">
        <v>1</v>
      </c>
      <c r="L919" s="164"/>
      <c r="M919" s="167"/>
      <c r="N919" s="168"/>
      <c r="O919" s="168"/>
      <c r="P919" s="168"/>
      <c r="Q919" s="168"/>
      <c r="R919" s="168"/>
      <c r="S919" s="168"/>
      <c r="T919" s="169"/>
      <c r="AT919" s="165" t="s">
        <v>230</v>
      </c>
      <c r="AU919" s="165" t="s">
        <v>84</v>
      </c>
      <c r="AV919" s="13" t="s">
        <v>82</v>
      </c>
      <c r="AW919" s="13" t="s">
        <v>30</v>
      </c>
      <c r="AX919" s="13" t="s">
        <v>74</v>
      </c>
      <c r="AY919" s="165" t="s">
        <v>133</v>
      </c>
    </row>
    <row r="920" spans="2:51" s="14" customFormat="1" ht="11.25">
      <c r="B920" s="170"/>
      <c r="D920" s="150" t="s">
        <v>230</v>
      </c>
      <c r="E920" s="171" t="s">
        <v>1</v>
      </c>
      <c r="F920" s="172" t="s">
        <v>919</v>
      </c>
      <c r="H920" s="173">
        <v>40.368</v>
      </c>
      <c r="L920" s="170"/>
      <c r="M920" s="174"/>
      <c r="N920" s="175"/>
      <c r="O920" s="175"/>
      <c r="P920" s="175"/>
      <c r="Q920" s="175"/>
      <c r="R920" s="175"/>
      <c r="S920" s="175"/>
      <c r="T920" s="176"/>
      <c r="AT920" s="171" t="s">
        <v>230</v>
      </c>
      <c r="AU920" s="171" t="s">
        <v>84</v>
      </c>
      <c r="AV920" s="14" t="s">
        <v>84</v>
      </c>
      <c r="AW920" s="14" t="s">
        <v>30</v>
      </c>
      <c r="AX920" s="14" t="s">
        <v>74</v>
      </c>
      <c r="AY920" s="171" t="s">
        <v>133</v>
      </c>
    </row>
    <row r="921" spans="2:51" s="15" customFormat="1" ht="11.25">
      <c r="B921" s="177"/>
      <c r="D921" s="150" t="s">
        <v>230</v>
      </c>
      <c r="E921" s="178" t="s">
        <v>1</v>
      </c>
      <c r="F921" s="179" t="s">
        <v>233</v>
      </c>
      <c r="H921" s="180">
        <v>40.368</v>
      </c>
      <c r="L921" s="177"/>
      <c r="M921" s="181"/>
      <c r="N921" s="182"/>
      <c r="O921" s="182"/>
      <c r="P921" s="182"/>
      <c r="Q921" s="182"/>
      <c r="R921" s="182"/>
      <c r="S921" s="182"/>
      <c r="T921" s="183"/>
      <c r="AT921" s="178" t="s">
        <v>230</v>
      </c>
      <c r="AU921" s="178" t="s">
        <v>84</v>
      </c>
      <c r="AV921" s="15" t="s">
        <v>138</v>
      </c>
      <c r="AW921" s="15" t="s">
        <v>30</v>
      </c>
      <c r="AX921" s="15" t="s">
        <v>82</v>
      </c>
      <c r="AY921" s="178" t="s">
        <v>133</v>
      </c>
    </row>
    <row r="922" spans="1:65" s="2" customFormat="1" ht="33" customHeight="1">
      <c r="A922" s="30"/>
      <c r="B922" s="136"/>
      <c r="C922" s="137" t="s">
        <v>572</v>
      </c>
      <c r="D922" s="137" t="s">
        <v>134</v>
      </c>
      <c r="E922" s="138" t="s">
        <v>924</v>
      </c>
      <c r="F922" s="139" t="s">
        <v>925</v>
      </c>
      <c r="G922" s="140" t="s">
        <v>240</v>
      </c>
      <c r="H922" s="141">
        <v>66.72</v>
      </c>
      <c r="I922" s="242"/>
      <c r="J922" s="142">
        <f>ROUND(I922*H922,2)</f>
        <v>0</v>
      </c>
      <c r="K922" s="143"/>
      <c r="L922" s="31"/>
      <c r="M922" s="144" t="s">
        <v>1</v>
      </c>
      <c r="N922" s="145" t="s">
        <v>39</v>
      </c>
      <c r="O922" s="146">
        <v>0</v>
      </c>
      <c r="P922" s="146">
        <f>O922*H922</f>
        <v>0</v>
      </c>
      <c r="Q922" s="146">
        <v>0</v>
      </c>
      <c r="R922" s="146">
        <f>Q922*H922</f>
        <v>0</v>
      </c>
      <c r="S922" s="146">
        <v>0</v>
      </c>
      <c r="T922" s="147">
        <f>S922*H922</f>
        <v>0</v>
      </c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R922" s="148" t="s">
        <v>169</v>
      </c>
      <c r="AT922" s="148" t="s">
        <v>134</v>
      </c>
      <c r="AU922" s="148" t="s">
        <v>84</v>
      </c>
      <c r="AY922" s="18" t="s">
        <v>133</v>
      </c>
      <c r="BE922" s="149">
        <f>IF(N922="základní",J922,0)</f>
        <v>0</v>
      </c>
      <c r="BF922" s="149">
        <f>IF(N922="snížená",J922,0)</f>
        <v>0</v>
      </c>
      <c r="BG922" s="149">
        <f>IF(N922="zákl. přenesená",J922,0)</f>
        <v>0</v>
      </c>
      <c r="BH922" s="149">
        <f>IF(N922="sníž. přenesená",J922,0)</f>
        <v>0</v>
      </c>
      <c r="BI922" s="149">
        <f>IF(N922="nulová",J922,0)</f>
        <v>0</v>
      </c>
      <c r="BJ922" s="18" t="s">
        <v>82</v>
      </c>
      <c r="BK922" s="149">
        <f>ROUND(I922*H922,2)</f>
        <v>0</v>
      </c>
      <c r="BL922" s="18" t="s">
        <v>169</v>
      </c>
      <c r="BM922" s="148" t="s">
        <v>926</v>
      </c>
    </row>
    <row r="923" spans="2:51" s="13" customFormat="1" ht="11.25">
      <c r="B923" s="164"/>
      <c r="D923" s="150" t="s">
        <v>230</v>
      </c>
      <c r="E923" s="165" t="s">
        <v>1</v>
      </c>
      <c r="F923" s="166" t="s">
        <v>927</v>
      </c>
      <c r="H923" s="165" t="s">
        <v>1</v>
      </c>
      <c r="L923" s="164"/>
      <c r="M923" s="167"/>
      <c r="N923" s="168"/>
      <c r="O923" s="168"/>
      <c r="P923" s="168"/>
      <c r="Q923" s="168"/>
      <c r="R923" s="168"/>
      <c r="S923" s="168"/>
      <c r="T923" s="169"/>
      <c r="AT923" s="165" t="s">
        <v>230</v>
      </c>
      <c r="AU923" s="165" t="s">
        <v>84</v>
      </c>
      <c r="AV923" s="13" t="s">
        <v>82</v>
      </c>
      <c r="AW923" s="13" t="s">
        <v>30</v>
      </c>
      <c r="AX923" s="13" t="s">
        <v>74</v>
      </c>
      <c r="AY923" s="165" t="s">
        <v>133</v>
      </c>
    </row>
    <row r="924" spans="2:51" s="13" customFormat="1" ht="11.25">
      <c r="B924" s="164"/>
      <c r="D924" s="150" t="s">
        <v>230</v>
      </c>
      <c r="E924" s="165" t="s">
        <v>1</v>
      </c>
      <c r="F924" s="166" t="s">
        <v>928</v>
      </c>
      <c r="H924" s="165" t="s">
        <v>1</v>
      </c>
      <c r="L924" s="164"/>
      <c r="M924" s="167"/>
      <c r="N924" s="168"/>
      <c r="O924" s="168"/>
      <c r="P924" s="168"/>
      <c r="Q924" s="168"/>
      <c r="R924" s="168"/>
      <c r="S924" s="168"/>
      <c r="T924" s="169"/>
      <c r="AT924" s="165" t="s">
        <v>230</v>
      </c>
      <c r="AU924" s="165" t="s">
        <v>84</v>
      </c>
      <c r="AV924" s="13" t="s">
        <v>82</v>
      </c>
      <c r="AW924" s="13" t="s">
        <v>30</v>
      </c>
      <c r="AX924" s="13" t="s">
        <v>74</v>
      </c>
      <c r="AY924" s="165" t="s">
        <v>133</v>
      </c>
    </row>
    <row r="925" spans="2:51" s="14" customFormat="1" ht="11.25">
      <c r="B925" s="170"/>
      <c r="D925" s="150" t="s">
        <v>230</v>
      </c>
      <c r="E925" s="171" t="s">
        <v>1</v>
      </c>
      <c r="F925" s="172" t="s">
        <v>929</v>
      </c>
      <c r="H925" s="173">
        <v>49.84</v>
      </c>
      <c r="L925" s="170"/>
      <c r="M925" s="174"/>
      <c r="N925" s="175"/>
      <c r="O925" s="175"/>
      <c r="P925" s="175"/>
      <c r="Q925" s="175"/>
      <c r="R925" s="175"/>
      <c r="S925" s="175"/>
      <c r="T925" s="176"/>
      <c r="AT925" s="171" t="s">
        <v>230</v>
      </c>
      <c r="AU925" s="171" t="s">
        <v>84</v>
      </c>
      <c r="AV925" s="14" t="s">
        <v>84</v>
      </c>
      <c r="AW925" s="14" t="s">
        <v>30</v>
      </c>
      <c r="AX925" s="14" t="s">
        <v>74</v>
      </c>
      <c r="AY925" s="171" t="s">
        <v>133</v>
      </c>
    </row>
    <row r="926" spans="2:51" s="13" customFormat="1" ht="11.25">
      <c r="B926" s="164"/>
      <c r="D926" s="150" t="s">
        <v>230</v>
      </c>
      <c r="E926" s="165" t="s">
        <v>1</v>
      </c>
      <c r="F926" s="166" t="s">
        <v>930</v>
      </c>
      <c r="H926" s="165" t="s">
        <v>1</v>
      </c>
      <c r="L926" s="164"/>
      <c r="M926" s="167"/>
      <c r="N926" s="168"/>
      <c r="O926" s="168"/>
      <c r="P926" s="168"/>
      <c r="Q926" s="168"/>
      <c r="R926" s="168"/>
      <c r="S926" s="168"/>
      <c r="T926" s="169"/>
      <c r="AT926" s="165" t="s">
        <v>230</v>
      </c>
      <c r="AU926" s="165" t="s">
        <v>84</v>
      </c>
      <c r="AV926" s="13" t="s">
        <v>82</v>
      </c>
      <c r="AW926" s="13" t="s">
        <v>30</v>
      </c>
      <c r="AX926" s="13" t="s">
        <v>74</v>
      </c>
      <c r="AY926" s="165" t="s">
        <v>133</v>
      </c>
    </row>
    <row r="927" spans="2:51" s="14" customFormat="1" ht="11.25">
      <c r="B927" s="170"/>
      <c r="D927" s="150" t="s">
        <v>230</v>
      </c>
      <c r="E927" s="171" t="s">
        <v>1</v>
      </c>
      <c r="F927" s="172" t="s">
        <v>931</v>
      </c>
      <c r="H927" s="173">
        <v>2.28</v>
      </c>
      <c r="L927" s="170"/>
      <c r="M927" s="174"/>
      <c r="N927" s="175"/>
      <c r="O927" s="175"/>
      <c r="P927" s="175"/>
      <c r="Q927" s="175"/>
      <c r="R927" s="175"/>
      <c r="S927" s="175"/>
      <c r="T927" s="176"/>
      <c r="AT927" s="171" t="s">
        <v>230</v>
      </c>
      <c r="AU927" s="171" t="s">
        <v>84</v>
      </c>
      <c r="AV927" s="14" t="s">
        <v>84</v>
      </c>
      <c r="AW927" s="14" t="s">
        <v>30</v>
      </c>
      <c r="AX927" s="14" t="s">
        <v>74</v>
      </c>
      <c r="AY927" s="171" t="s">
        <v>133</v>
      </c>
    </row>
    <row r="928" spans="2:51" s="13" customFormat="1" ht="11.25">
      <c r="B928" s="164"/>
      <c r="D928" s="150" t="s">
        <v>230</v>
      </c>
      <c r="E928" s="165" t="s">
        <v>1</v>
      </c>
      <c r="F928" s="166" t="s">
        <v>932</v>
      </c>
      <c r="H928" s="165" t="s">
        <v>1</v>
      </c>
      <c r="L928" s="164"/>
      <c r="M928" s="167"/>
      <c r="N928" s="168"/>
      <c r="O928" s="168"/>
      <c r="P928" s="168"/>
      <c r="Q928" s="168"/>
      <c r="R928" s="168"/>
      <c r="S928" s="168"/>
      <c r="T928" s="169"/>
      <c r="AT928" s="165" t="s">
        <v>230</v>
      </c>
      <c r="AU928" s="165" t="s">
        <v>84</v>
      </c>
      <c r="AV928" s="13" t="s">
        <v>82</v>
      </c>
      <c r="AW928" s="13" t="s">
        <v>30</v>
      </c>
      <c r="AX928" s="13" t="s">
        <v>74</v>
      </c>
      <c r="AY928" s="165" t="s">
        <v>133</v>
      </c>
    </row>
    <row r="929" spans="2:51" s="13" customFormat="1" ht="11.25">
      <c r="B929" s="164"/>
      <c r="D929" s="150" t="s">
        <v>230</v>
      </c>
      <c r="E929" s="165" t="s">
        <v>1</v>
      </c>
      <c r="F929" s="166" t="s">
        <v>933</v>
      </c>
      <c r="H929" s="165" t="s">
        <v>1</v>
      </c>
      <c r="L929" s="164"/>
      <c r="M929" s="167"/>
      <c r="N929" s="168"/>
      <c r="O929" s="168"/>
      <c r="P929" s="168"/>
      <c r="Q929" s="168"/>
      <c r="R929" s="168"/>
      <c r="S929" s="168"/>
      <c r="T929" s="169"/>
      <c r="AT929" s="165" t="s">
        <v>230</v>
      </c>
      <c r="AU929" s="165" t="s">
        <v>84</v>
      </c>
      <c r="AV929" s="13" t="s">
        <v>82</v>
      </c>
      <c r="AW929" s="13" t="s">
        <v>30</v>
      </c>
      <c r="AX929" s="13" t="s">
        <v>74</v>
      </c>
      <c r="AY929" s="165" t="s">
        <v>133</v>
      </c>
    </row>
    <row r="930" spans="2:51" s="14" customFormat="1" ht="11.25">
      <c r="B930" s="170"/>
      <c r="D930" s="150" t="s">
        <v>230</v>
      </c>
      <c r="E930" s="171" t="s">
        <v>1</v>
      </c>
      <c r="F930" s="172" t="s">
        <v>934</v>
      </c>
      <c r="H930" s="173">
        <v>14.6</v>
      </c>
      <c r="L930" s="170"/>
      <c r="M930" s="174"/>
      <c r="N930" s="175"/>
      <c r="O930" s="175"/>
      <c r="P930" s="175"/>
      <c r="Q930" s="175"/>
      <c r="R930" s="175"/>
      <c r="S930" s="175"/>
      <c r="T930" s="176"/>
      <c r="AT930" s="171" t="s">
        <v>230</v>
      </c>
      <c r="AU930" s="171" t="s">
        <v>84</v>
      </c>
      <c r="AV930" s="14" t="s">
        <v>84</v>
      </c>
      <c r="AW930" s="14" t="s">
        <v>30</v>
      </c>
      <c r="AX930" s="14" t="s">
        <v>74</v>
      </c>
      <c r="AY930" s="171" t="s">
        <v>133</v>
      </c>
    </row>
    <row r="931" spans="2:51" s="15" customFormat="1" ht="11.25">
      <c r="B931" s="177"/>
      <c r="D931" s="150" t="s">
        <v>230</v>
      </c>
      <c r="E931" s="178" t="s">
        <v>1</v>
      </c>
      <c r="F931" s="179" t="s">
        <v>233</v>
      </c>
      <c r="H931" s="180">
        <v>66.72</v>
      </c>
      <c r="L931" s="177"/>
      <c r="M931" s="181"/>
      <c r="N931" s="182"/>
      <c r="O931" s="182"/>
      <c r="P931" s="182"/>
      <c r="Q931" s="182"/>
      <c r="R931" s="182"/>
      <c r="S931" s="182"/>
      <c r="T931" s="183"/>
      <c r="AT931" s="178" t="s">
        <v>230</v>
      </c>
      <c r="AU931" s="178" t="s">
        <v>84</v>
      </c>
      <c r="AV931" s="15" t="s">
        <v>138</v>
      </c>
      <c r="AW931" s="15" t="s">
        <v>30</v>
      </c>
      <c r="AX931" s="15" t="s">
        <v>82</v>
      </c>
      <c r="AY931" s="178" t="s">
        <v>133</v>
      </c>
    </row>
    <row r="932" spans="1:65" s="2" customFormat="1" ht="24.2" customHeight="1">
      <c r="A932" s="30"/>
      <c r="B932" s="136"/>
      <c r="C932" s="137" t="s">
        <v>935</v>
      </c>
      <c r="D932" s="137" t="s">
        <v>134</v>
      </c>
      <c r="E932" s="138" t="s">
        <v>936</v>
      </c>
      <c r="F932" s="139" t="s">
        <v>937</v>
      </c>
      <c r="G932" s="140" t="s">
        <v>240</v>
      </c>
      <c r="H932" s="141">
        <v>363.78</v>
      </c>
      <c r="I932" s="242"/>
      <c r="J932" s="142">
        <f>ROUND(I932*H932,2)</f>
        <v>0</v>
      </c>
      <c r="K932" s="143"/>
      <c r="L932" s="31"/>
      <c r="M932" s="144" t="s">
        <v>1</v>
      </c>
      <c r="N932" s="145" t="s">
        <v>39</v>
      </c>
      <c r="O932" s="146">
        <v>0</v>
      </c>
      <c r="P932" s="146">
        <f>O932*H932</f>
        <v>0</v>
      </c>
      <c r="Q932" s="146">
        <v>0</v>
      </c>
      <c r="R932" s="146">
        <f>Q932*H932</f>
        <v>0</v>
      </c>
      <c r="S932" s="146">
        <v>0</v>
      </c>
      <c r="T932" s="147">
        <f>S932*H932</f>
        <v>0</v>
      </c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R932" s="148" t="s">
        <v>169</v>
      </c>
      <c r="AT932" s="148" t="s">
        <v>134</v>
      </c>
      <c r="AU932" s="148" t="s">
        <v>84</v>
      </c>
      <c r="AY932" s="18" t="s">
        <v>133</v>
      </c>
      <c r="BE932" s="149">
        <f>IF(N932="základní",J932,0)</f>
        <v>0</v>
      </c>
      <c r="BF932" s="149">
        <f>IF(N932="snížená",J932,0)</f>
        <v>0</v>
      </c>
      <c r="BG932" s="149">
        <f>IF(N932="zákl. přenesená",J932,0)</f>
        <v>0</v>
      </c>
      <c r="BH932" s="149">
        <f>IF(N932="sníž. přenesená",J932,0)</f>
        <v>0</v>
      </c>
      <c r="BI932" s="149">
        <f>IF(N932="nulová",J932,0)</f>
        <v>0</v>
      </c>
      <c r="BJ932" s="18" t="s">
        <v>82</v>
      </c>
      <c r="BK932" s="149">
        <f>ROUND(I932*H932,2)</f>
        <v>0</v>
      </c>
      <c r="BL932" s="18" t="s">
        <v>169</v>
      </c>
      <c r="BM932" s="148" t="s">
        <v>938</v>
      </c>
    </row>
    <row r="933" spans="2:51" s="13" customFormat="1" ht="11.25">
      <c r="B933" s="164"/>
      <c r="D933" s="150" t="s">
        <v>230</v>
      </c>
      <c r="E933" s="165" t="s">
        <v>1</v>
      </c>
      <c r="F933" s="166" t="s">
        <v>939</v>
      </c>
      <c r="H933" s="165" t="s">
        <v>1</v>
      </c>
      <c r="L933" s="164"/>
      <c r="M933" s="167"/>
      <c r="N933" s="168"/>
      <c r="O933" s="168"/>
      <c r="P933" s="168"/>
      <c r="Q933" s="168"/>
      <c r="R933" s="168"/>
      <c r="S933" s="168"/>
      <c r="T933" s="169"/>
      <c r="AT933" s="165" t="s">
        <v>230</v>
      </c>
      <c r="AU933" s="165" t="s">
        <v>84</v>
      </c>
      <c r="AV933" s="13" t="s">
        <v>82</v>
      </c>
      <c r="AW933" s="13" t="s">
        <v>30</v>
      </c>
      <c r="AX933" s="13" t="s">
        <v>74</v>
      </c>
      <c r="AY933" s="165" t="s">
        <v>133</v>
      </c>
    </row>
    <row r="934" spans="2:51" s="14" customFormat="1" ht="11.25">
      <c r="B934" s="170"/>
      <c r="D934" s="150" t="s">
        <v>230</v>
      </c>
      <c r="E934" s="171" t="s">
        <v>1</v>
      </c>
      <c r="F934" s="172" t="s">
        <v>940</v>
      </c>
      <c r="H934" s="173">
        <v>105.6</v>
      </c>
      <c r="L934" s="170"/>
      <c r="M934" s="174"/>
      <c r="N934" s="175"/>
      <c r="O934" s="175"/>
      <c r="P934" s="175"/>
      <c r="Q934" s="175"/>
      <c r="R934" s="175"/>
      <c r="S934" s="175"/>
      <c r="T934" s="176"/>
      <c r="AT934" s="171" t="s">
        <v>230</v>
      </c>
      <c r="AU934" s="171" t="s">
        <v>84</v>
      </c>
      <c r="AV934" s="14" t="s">
        <v>84</v>
      </c>
      <c r="AW934" s="14" t="s">
        <v>30</v>
      </c>
      <c r="AX934" s="14" t="s">
        <v>74</v>
      </c>
      <c r="AY934" s="171" t="s">
        <v>133</v>
      </c>
    </row>
    <row r="935" spans="2:51" s="13" customFormat="1" ht="11.25">
      <c r="B935" s="164"/>
      <c r="D935" s="150" t="s">
        <v>230</v>
      </c>
      <c r="E935" s="165" t="s">
        <v>1</v>
      </c>
      <c r="F935" s="166" t="s">
        <v>941</v>
      </c>
      <c r="H935" s="165" t="s">
        <v>1</v>
      </c>
      <c r="L935" s="164"/>
      <c r="M935" s="167"/>
      <c r="N935" s="168"/>
      <c r="O935" s="168"/>
      <c r="P935" s="168"/>
      <c r="Q935" s="168"/>
      <c r="R935" s="168"/>
      <c r="S935" s="168"/>
      <c r="T935" s="169"/>
      <c r="AT935" s="165" t="s">
        <v>230</v>
      </c>
      <c r="AU935" s="165" t="s">
        <v>84</v>
      </c>
      <c r="AV935" s="13" t="s">
        <v>82</v>
      </c>
      <c r="AW935" s="13" t="s">
        <v>30</v>
      </c>
      <c r="AX935" s="13" t="s">
        <v>74</v>
      </c>
      <c r="AY935" s="165" t="s">
        <v>133</v>
      </c>
    </row>
    <row r="936" spans="2:51" s="13" customFormat="1" ht="11.25">
      <c r="B936" s="164"/>
      <c r="D936" s="150" t="s">
        <v>230</v>
      </c>
      <c r="E936" s="165" t="s">
        <v>1</v>
      </c>
      <c r="F936" s="166" t="s">
        <v>942</v>
      </c>
      <c r="H936" s="165" t="s">
        <v>1</v>
      </c>
      <c r="L936" s="164"/>
      <c r="M936" s="167"/>
      <c r="N936" s="168"/>
      <c r="O936" s="168"/>
      <c r="P936" s="168"/>
      <c r="Q936" s="168"/>
      <c r="R936" s="168"/>
      <c r="S936" s="168"/>
      <c r="T936" s="169"/>
      <c r="AT936" s="165" t="s">
        <v>230</v>
      </c>
      <c r="AU936" s="165" t="s">
        <v>84</v>
      </c>
      <c r="AV936" s="13" t="s">
        <v>82</v>
      </c>
      <c r="AW936" s="13" t="s">
        <v>30</v>
      </c>
      <c r="AX936" s="13" t="s">
        <v>74</v>
      </c>
      <c r="AY936" s="165" t="s">
        <v>133</v>
      </c>
    </row>
    <row r="937" spans="2:51" s="14" customFormat="1" ht="11.25">
      <c r="B937" s="170"/>
      <c r="D937" s="150" t="s">
        <v>230</v>
      </c>
      <c r="E937" s="171" t="s">
        <v>1</v>
      </c>
      <c r="F937" s="172" t="s">
        <v>943</v>
      </c>
      <c r="H937" s="173">
        <v>50.4</v>
      </c>
      <c r="L937" s="170"/>
      <c r="M937" s="174"/>
      <c r="N937" s="175"/>
      <c r="O937" s="175"/>
      <c r="P937" s="175"/>
      <c r="Q937" s="175"/>
      <c r="R937" s="175"/>
      <c r="S937" s="175"/>
      <c r="T937" s="176"/>
      <c r="AT937" s="171" t="s">
        <v>230</v>
      </c>
      <c r="AU937" s="171" t="s">
        <v>84</v>
      </c>
      <c r="AV937" s="14" t="s">
        <v>84</v>
      </c>
      <c r="AW937" s="14" t="s">
        <v>30</v>
      </c>
      <c r="AX937" s="14" t="s">
        <v>74</v>
      </c>
      <c r="AY937" s="171" t="s">
        <v>133</v>
      </c>
    </row>
    <row r="938" spans="2:51" s="13" customFormat="1" ht="11.25">
      <c r="B938" s="164"/>
      <c r="D938" s="150" t="s">
        <v>230</v>
      </c>
      <c r="E938" s="165" t="s">
        <v>1</v>
      </c>
      <c r="F938" s="166" t="s">
        <v>944</v>
      </c>
      <c r="H938" s="165" t="s">
        <v>1</v>
      </c>
      <c r="L938" s="164"/>
      <c r="M938" s="167"/>
      <c r="N938" s="168"/>
      <c r="O938" s="168"/>
      <c r="P938" s="168"/>
      <c r="Q938" s="168"/>
      <c r="R938" s="168"/>
      <c r="S938" s="168"/>
      <c r="T938" s="169"/>
      <c r="AT938" s="165" t="s">
        <v>230</v>
      </c>
      <c r="AU938" s="165" t="s">
        <v>84</v>
      </c>
      <c r="AV938" s="13" t="s">
        <v>82</v>
      </c>
      <c r="AW938" s="13" t="s">
        <v>30</v>
      </c>
      <c r="AX938" s="13" t="s">
        <v>74</v>
      </c>
      <c r="AY938" s="165" t="s">
        <v>133</v>
      </c>
    </row>
    <row r="939" spans="2:51" s="14" customFormat="1" ht="11.25">
      <c r="B939" s="170"/>
      <c r="D939" s="150" t="s">
        <v>230</v>
      </c>
      <c r="E939" s="171" t="s">
        <v>1</v>
      </c>
      <c r="F939" s="172" t="s">
        <v>945</v>
      </c>
      <c r="H939" s="173">
        <v>4.5</v>
      </c>
      <c r="L939" s="170"/>
      <c r="M939" s="174"/>
      <c r="N939" s="175"/>
      <c r="O939" s="175"/>
      <c r="P939" s="175"/>
      <c r="Q939" s="175"/>
      <c r="R939" s="175"/>
      <c r="S939" s="175"/>
      <c r="T939" s="176"/>
      <c r="AT939" s="171" t="s">
        <v>230</v>
      </c>
      <c r="AU939" s="171" t="s">
        <v>84</v>
      </c>
      <c r="AV939" s="14" t="s">
        <v>84</v>
      </c>
      <c r="AW939" s="14" t="s">
        <v>30</v>
      </c>
      <c r="AX939" s="14" t="s">
        <v>74</v>
      </c>
      <c r="AY939" s="171" t="s">
        <v>133</v>
      </c>
    </row>
    <row r="940" spans="2:51" s="13" customFormat="1" ht="11.25">
      <c r="B940" s="164"/>
      <c r="D940" s="150" t="s">
        <v>230</v>
      </c>
      <c r="E940" s="165" t="s">
        <v>1</v>
      </c>
      <c r="F940" s="166" t="s">
        <v>946</v>
      </c>
      <c r="H940" s="165" t="s">
        <v>1</v>
      </c>
      <c r="L940" s="164"/>
      <c r="M940" s="167"/>
      <c r="N940" s="168"/>
      <c r="O940" s="168"/>
      <c r="P940" s="168"/>
      <c r="Q940" s="168"/>
      <c r="R940" s="168"/>
      <c r="S940" s="168"/>
      <c r="T940" s="169"/>
      <c r="AT940" s="165" t="s">
        <v>230</v>
      </c>
      <c r="AU940" s="165" t="s">
        <v>84</v>
      </c>
      <c r="AV940" s="13" t="s">
        <v>82</v>
      </c>
      <c r="AW940" s="13" t="s">
        <v>30</v>
      </c>
      <c r="AX940" s="13" t="s">
        <v>74</v>
      </c>
      <c r="AY940" s="165" t="s">
        <v>133</v>
      </c>
    </row>
    <row r="941" spans="2:51" s="14" customFormat="1" ht="11.25">
      <c r="B941" s="170"/>
      <c r="D941" s="150" t="s">
        <v>230</v>
      </c>
      <c r="E941" s="171" t="s">
        <v>1</v>
      </c>
      <c r="F941" s="172" t="s">
        <v>945</v>
      </c>
      <c r="H941" s="173">
        <v>4.5</v>
      </c>
      <c r="L941" s="170"/>
      <c r="M941" s="174"/>
      <c r="N941" s="175"/>
      <c r="O941" s="175"/>
      <c r="P941" s="175"/>
      <c r="Q941" s="175"/>
      <c r="R941" s="175"/>
      <c r="S941" s="175"/>
      <c r="T941" s="176"/>
      <c r="AT941" s="171" t="s">
        <v>230</v>
      </c>
      <c r="AU941" s="171" t="s">
        <v>84</v>
      </c>
      <c r="AV941" s="14" t="s">
        <v>84</v>
      </c>
      <c r="AW941" s="14" t="s">
        <v>30</v>
      </c>
      <c r="AX941" s="14" t="s">
        <v>74</v>
      </c>
      <c r="AY941" s="171" t="s">
        <v>133</v>
      </c>
    </row>
    <row r="942" spans="2:51" s="13" customFormat="1" ht="11.25">
      <c r="B942" s="164"/>
      <c r="D942" s="150" t="s">
        <v>230</v>
      </c>
      <c r="E942" s="165" t="s">
        <v>1</v>
      </c>
      <c r="F942" s="166" t="s">
        <v>947</v>
      </c>
      <c r="H942" s="165" t="s">
        <v>1</v>
      </c>
      <c r="L942" s="164"/>
      <c r="M942" s="167"/>
      <c r="N942" s="168"/>
      <c r="O942" s="168"/>
      <c r="P942" s="168"/>
      <c r="Q942" s="168"/>
      <c r="R942" s="168"/>
      <c r="S942" s="168"/>
      <c r="T942" s="169"/>
      <c r="AT942" s="165" t="s">
        <v>230</v>
      </c>
      <c r="AU942" s="165" t="s">
        <v>84</v>
      </c>
      <c r="AV942" s="13" t="s">
        <v>82</v>
      </c>
      <c r="AW942" s="13" t="s">
        <v>30</v>
      </c>
      <c r="AX942" s="13" t="s">
        <v>74</v>
      </c>
      <c r="AY942" s="165" t="s">
        <v>133</v>
      </c>
    </row>
    <row r="943" spans="2:51" s="14" customFormat="1" ht="11.25">
      <c r="B943" s="170"/>
      <c r="D943" s="150" t="s">
        <v>230</v>
      </c>
      <c r="E943" s="171" t="s">
        <v>1</v>
      </c>
      <c r="F943" s="172" t="s">
        <v>948</v>
      </c>
      <c r="H943" s="173">
        <v>2.15</v>
      </c>
      <c r="L943" s="170"/>
      <c r="M943" s="174"/>
      <c r="N943" s="175"/>
      <c r="O943" s="175"/>
      <c r="P943" s="175"/>
      <c r="Q943" s="175"/>
      <c r="R943" s="175"/>
      <c r="S943" s="175"/>
      <c r="T943" s="176"/>
      <c r="AT943" s="171" t="s">
        <v>230</v>
      </c>
      <c r="AU943" s="171" t="s">
        <v>84</v>
      </c>
      <c r="AV943" s="14" t="s">
        <v>84</v>
      </c>
      <c r="AW943" s="14" t="s">
        <v>30</v>
      </c>
      <c r="AX943" s="14" t="s">
        <v>74</v>
      </c>
      <c r="AY943" s="171" t="s">
        <v>133</v>
      </c>
    </row>
    <row r="944" spans="2:51" s="13" customFormat="1" ht="11.25">
      <c r="B944" s="164"/>
      <c r="D944" s="150" t="s">
        <v>230</v>
      </c>
      <c r="E944" s="165" t="s">
        <v>1</v>
      </c>
      <c r="F944" s="166" t="s">
        <v>949</v>
      </c>
      <c r="H944" s="165" t="s">
        <v>1</v>
      </c>
      <c r="L944" s="164"/>
      <c r="M944" s="167"/>
      <c r="N944" s="168"/>
      <c r="O944" s="168"/>
      <c r="P944" s="168"/>
      <c r="Q944" s="168"/>
      <c r="R944" s="168"/>
      <c r="S944" s="168"/>
      <c r="T944" s="169"/>
      <c r="AT944" s="165" t="s">
        <v>230</v>
      </c>
      <c r="AU944" s="165" t="s">
        <v>84</v>
      </c>
      <c r="AV944" s="13" t="s">
        <v>82</v>
      </c>
      <c r="AW944" s="13" t="s">
        <v>30</v>
      </c>
      <c r="AX944" s="13" t="s">
        <v>74</v>
      </c>
      <c r="AY944" s="165" t="s">
        <v>133</v>
      </c>
    </row>
    <row r="945" spans="2:51" s="14" customFormat="1" ht="11.25">
      <c r="B945" s="170"/>
      <c r="D945" s="150" t="s">
        <v>230</v>
      </c>
      <c r="E945" s="171" t="s">
        <v>1</v>
      </c>
      <c r="F945" s="172" t="s">
        <v>948</v>
      </c>
      <c r="H945" s="173">
        <v>2.15</v>
      </c>
      <c r="L945" s="170"/>
      <c r="M945" s="174"/>
      <c r="N945" s="175"/>
      <c r="O945" s="175"/>
      <c r="P945" s="175"/>
      <c r="Q945" s="175"/>
      <c r="R945" s="175"/>
      <c r="S945" s="175"/>
      <c r="T945" s="176"/>
      <c r="AT945" s="171" t="s">
        <v>230</v>
      </c>
      <c r="AU945" s="171" t="s">
        <v>84</v>
      </c>
      <c r="AV945" s="14" t="s">
        <v>84</v>
      </c>
      <c r="AW945" s="14" t="s">
        <v>30</v>
      </c>
      <c r="AX945" s="14" t="s">
        <v>74</v>
      </c>
      <c r="AY945" s="171" t="s">
        <v>133</v>
      </c>
    </row>
    <row r="946" spans="2:51" s="13" customFormat="1" ht="11.25">
      <c r="B946" s="164"/>
      <c r="D946" s="150" t="s">
        <v>230</v>
      </c>
      <c r="E946" s="165" t="s">
        <v>1</v>
      </c>
      <c r="F946" s="166" t="s">
        <v>950</v>
      </c>
      <c r="H946" s="165" t="s">
        <v>1</v>
      </c>
      <c r="L946" s="164"/>
      <c r="M946" s="167"/>
      <c r="N946" s="168"/>
      <c r="O946" s="168"/>
      <c r="P946" s="168"/>
      <c r="Q946" s="168"/>
      <c r="R946" s="168"/>
      <c r="S946" s="168"/>
      <c r="T946" s="169"/>
      <c r="AT946" s="165" t="s">
        <v>230</v>
      </c>
      <c r="AU946" s="165" t="s">
        <v>84</v>
      </c>
      <c r="AV946" s="13" t="s">
        <v>82</v>
      </c>
      <c r="AW946" s="13" t="s">
        <v>30</v>
      </c>
      <c r="AX946" s="13" t="s">
        <v>74</v>
      </c>
      <c r="AY946" s="165" t="s">
        <v>133</v>
      </c>
    </row>
    <row r="947" spans="2:51" s="14" customFormat="1" ht="11.25">
      <c r="B947" s="170"/>
      <c r="D947" s="150" t="s">
        <v>230</v>
      </c>
      <c r="E947" s="171" t="s">
        <v>1</v>
      </c>
      <c r="F947" s="172" t="s">
        <v>951</v>
      </c>
      <c r="H947" s="173">
        <v>6.3</v>
      </c>
      <c r="L947" s="170"/>
      <c r="M947" s="174"/>
      <c r="N947" s="175"/>
      <c r="O947" s="175"/>
      <c r="P947" s="175"/>
      <c r="Q947" s="175"/>
      <c r="R947" s="175"/>
      <c r="S947" s="175"/>
      <c r="T947" s="176"/>
      <c r="AT947" s="171" t="s">
        <v>230</v>
      </c>
      <c r="AU947" s="171" t="s">
        <v>84</v>
      </c>
      <c r="AV947" s="14" t="s">
        <v>84</v>
      </c>
      <c r="AW947" s="14" t="s">
        <v>30</v>
      </c>
      <c r="AX947" s="14" t="s">
        <v>74</v>
      </c>
      <c r="AY947" s="171" t="s">
        <v>133</v>
      </c>
    </row>
    <row r="948" spans="2:51" s="13" customFormat="1" ht="11.25">
      <c r="B948" s="164"/>
      <c r="D948" s="150" t="s">
        <v>230</v>
      </c>
      <c r="E948" s="165" t="s">
        <v>1</v>
      </c>
      <c r="F948" s="166" t="s">
        <v>952</v>
      </c>
      <c r="H948" s="165" t="s">
        <v>1</v>
      </c>
      <c r="L948" s="164"/>
      <c r="M948" s="167"/>
      <c r="N948" s="168"/>
      <c r="O948" s="168"/>
      <c r="P948" s="168"/>
      <c r="Q948" s="168"/>
      <c r="R948" s="168"/>
      <c r="S948" s="168"/>
      <c r="T948" s="169"/>
      <c r="AT948" s="165" t="s">
        <v>230</v>
      </c>
      <c r="AU948" s="165" t="s">
        <v>84</v>
      </c>
      <c r="AV948" s="13" t="s">
        <v>82</v>
      </c>
      <c r="AW948" s="13" t="s">
        <v>30</v>
      </c>
      <c r="AX948" s="13" t="s">
        <v>74</v>
      </c>
      <c r="AY948" s="165" t="s">
        <v>133</v>
      </c>
    </row>
    <row r="949" spans="2:51" s="14" customFormat="1" ht="11.25">
      <c r="B949" s="170"/>
      <c r="D949" s="150" t="s">
        <v>230</v>
      </c>
      <c r="E949" s="171" t="s">
        <v>1</v>
      </c>
      <c r="F949" s="172" t="s">
        <v>953</v>
      </c>
      <c r="H949" s="173">
        <v>146</v>
      </c>
      <c r="L949" s="170"/>
      <c r="M949" s="174"/>
      <c r="N949" s="175"/>
      <c r="O949" s="175"/>
      <c r="P949" s="175"/>
      <c r="Q949" s="175"/>
      <c r="R949" s="175"/>
      <c r="S949" s="175"/>
      <c r="T949" s="176"/>
      <c r="AT949" s="171" t="s">
        <v>230</v>
      </c>
      <c r="AU949" s="171" t="s">
        <v>84</v>
      </c>
      <c r="AV949" s="14" t="s">
        <v>84</v>
      </c>
      <c r="AW949" s="14" t="s">
        <v>30</v>
      </c>
      <c r="AX949" s="14" t="s">
        <v>74</v>
      </c>
      <c r="AY949" s="171" t="s">
        <v>133</v>
      </c>
    </row>
    <row r="950" spans="2:51" s="13" customFormat="1" ht="11.25">
      <c r="B950" s="164"/>
      <c r="D950" s="150" t="s">
        <v>230</v>
      </c>
      <c r="E950" s="165" t="s">
        <v>1</v>
      </c>
      <c r="F950" s="166" t="s">
        <v>954</v>
      </c>
      <c r="H950" s="165" t="s">
        <v>1</v>
      </c>
      <c r="L950" s="164"/>
      <c r="M950" s="167"/>
      <c r="N950" s="168"/>
      <c r="O950" s="168"/>
      <c r="P950" s="168"/>
      <c r="Q950" s="168"/>
      <c r="R950" s="168"/>
      <c r="S950" s="168"/>
      <c r="T950" s="169"/>
      <c r="AT950" s="165" t="s">
        <v>230</v>
      </c>
      <c r="AU950" s="165" t="s">
        <v>84</v>
      </c>
      <c r="AV950" s="13" t="s">
        <v>82</v>
      </c>
      <c r="AW950" s="13" t="s">
        <v>30</v>
      </c>
      <c r="AX950" s="13" t="s">
        <v>74</v>
      </c>
      <c r="AY950" s="165" t="s">
        <v>133</v>
      </c>
    </row>
    <row r="951" spans="2:51" s="14" customFormat="1" ht="11.25">
      <c r="B951" s="170"/>
      <c r="D951" s="150" t="s">
        <v>230</v>
      </c>
      <c r="E951" s="171" t="s">
        <v>1</v>
      </c>
      <c r="F951" s="172" t="s">
        <v>84</v>
      </c>
      <c r="H951" s="173">
        <v>2</v>
      </c>
      <c r="L951" s="170"/>
      <c r="M951" s="174"/>
      <c r="N951" s="175"/>
      <c r="O951" s="175"/>
      <c r="P951" s="175"/>
      <c r="Q951" s="175"/>
      <c r="R951" s="175"/>
      <c r="S951" s="175"/>
      <c r="T951" s="176"/>
      <c r="AT951" s="171" t="s">
        <v>230</v>
      </c>
      <c r="AU951" s="171" t="s">
        <v>84</v>
      </c>
      <c r="AV951" s="14" t="s">
        <v>84</v>
      </c>
      <c r="AW951" s="14" t="s">
        <v>30</v>
      </c>
      <c r="AX951" s="14" t="s">
        <v>74</v>
      </c>
      <c r="AY951" s="171" t="s">
        <v>133</v>
      </c>
    </row>
    <row r="952" spans="2:51" s="13" customFormat="1" ht="11.25">
      <c r="B952" s="164"/>
      <c r="D952" s="150" t="s">
        <v>230</v>
      </c>
      <c r="E952" s="165" t="s">
        <v>1</v>
      </c>
      <c r="F952" s="166" t="s">
        <v>955</v>
      </c>
      <c r="H952" s="165" t="s">
        <v>1</v>
      </c>
      <c r="L952" s="164"/>
      <c r="M952" s="167"/>
      <c r="N952" s="168"/>
      <c r="O952" s="168"/>
      <c r="P952" s="168"/>
      <c r="Q952" s="168"/>
      <c r="R952" s="168"/>
      <c r="S952" s="168"/>
      <c r="T952" s="169"/>
      <c r="AT952" s="165" t="s">
        <v>230</v>
      </c>
      <c r="AU952" s="165" t="s">
        <v>84</v>
      </c>
      <c r="AV952" s="13" t="s">
        <v>82</v>
      </c>
      <c r="AW952" s="13" t="s">
        <v>30</v>
      </c>
      <c r="AX952" s="13" t="s">
        <v>74</v>
      </c>
      <c r="AY952" s="165" t="s">
        <v>133</v>
      </c>
    </row>
    <row r="953" spans="2:51" s="14" customFormat="1" ht="11.25">
      <c r="B953" s="170"/>
      <c r="D953" s="150" t="s">
        <v>230</v>
      </c>
      <c r="E953" s="171" t="s">
        <v>1</v>
      </c>
      <c r="F953" s="172" t="s">
        <v>956</v>
      </c>
      <c r="H953" s="173">
        <v>8.1</v>
      </c>
      <c r="L953" s="170"/>
      <c r="M953" s="174"/>
      <c r="N953" s="175"/>
      <c r="O953" s="175"/>
      <c r="P953" s="175"/>
      <c r="Q953" s="175"/>
      <c r="R953" s="175"/>
      <c r="S953" s="175"/>
      <c r="T953" s="176"/>
      <c r="AT953" s="171" t="s">
        <v>230</v>
      </c>
      <c r="AU953" s="171" t="s">
        <v>84</v>
      </c>
      <c r="AV953" s="14" t="s">
        <v>84</v>
      </c>
      <c r="AW953" s="14" t="s">
        <v>30</v>
      </c>
      <c r="AX953" s="14" t="s">
        <v>74</v>
      </c>
      <c r="AY953" s="171" t="s">
        <v>133</v>
      </c>
    </row>
    <row r="954" spans="2:51" s="13" customFormat="1" ht="11.25">
      <c r="B954" s="164"/>
      <c r="D954" s="150" t="s">
        <v>230</v>
      </c>
      <c r="E954" s="165" t="s">
        <v>1</v>
      </c>
      <c r="F954" s="166" t="s">
        <v>957</v>
      </c>
      <c r="H954" s="165" t="s">
        <v>1</v>
      </c>
      <c r="L954" s="164"/>
      <c r="M954" s="167"/>
      <c r="N954" s="168"/>
      <c r="O954" s="168"/>
      <c r="P954" s="168"/>
      <c r="Q954" s="168"/>
      <c r="R954" s="168"/>
      <c r="S954" s="168"/>
      <c r="T954" s="169"/>
      <c r="AT954" s="165" t="s">
        <v>230</v>
      </c>
      <c r="AU954" s="165" t="s">
        <v>84</v>
      </c>
      <c r="AV954" s="13" t="s">
        <v>82</v>
      </c>
      <c r="AW954" s="13" t="s">
        <v>30</v>
      </c>
      <c r="AX954" s="13" t="s">
        <v>74</v>
      </c>
      <c r="AY954" s="165" t="s">
        <v>133</v>
      </c>
    </row>
    <row r="955" spans="2:51" s="14" customFormat="1" ht="11.25">
      <c r="B955" s="170"/>
      <c r="D955" s="150" t="s">
        <v>230</v>
      </c>
      <c r="E955" s="171" t="s">
        <v>1</v>
      </c>
      <c r="F955" s="172" t="s">
        <v>958</v>
      </c>
      <c r="H955" s="173">
        <v>8.82</v>
      </c>
      <c r="L955" s="170"/>
      <c r="M955" s="174"/>
      <c r="N955" s="175"/>
      <c r="O955" s="175"/>
      <c r="P955" s="175"/>
      <c r="Q955" s="175"/>
      <c r="R955" s="175"/>
      <c r="S955" s="175"/>
      <c r="T955" s="176"/>
      <c r="AT955" s="171" t="s">
        <v>230</v>
      </c>
      <c r="AU955" s="171" t="s">
        <v>84</v>
      </c>
      <c r="AV955" s="14" t="s">
        <v>84</v>
      </c>
      <c r="AW955" s="14" t="s">
        <v>30</v>
      </c>
      <c r="AX955" s="14" t="s">
        <v>74</v>
      </c>
      <c r="AY955" s="171" t="s">
        <v>133</v>
      </c>
    </row>
    <row r="956" spans="2:51" s="13" customFormat="1" ht="11.25">
      <c r="B956" s="164"/>
      <c r="D956" s="150" t="s">
        <v>230</v>
      </c>
      <c r="E956" s="165" t="s">
        <v>1</v>
      </c>
      <c r="F956" s="166" t="s">
        <v>959</v>
      </c>
      <c r="H956" s="165" t="s">
        <v>1</v>
      </c>
      <c r="L956" s="164"/>
      <c r="M956" s="167"/>
      <c r="N956" s="168"/>
      <c r="O956" s="168"/>
      <c r="P956" s="168"/>
      <c r="Q956" s="168"/>
      <c r="R956" s="168"/>
      <c r="S956" s="168"/>
      <c r="T956" s="169"/>
      <c r="AT956" s="165" t="s">
        <v>230</v>
      </c>
      <c r="AU956" s="165" t="s">
        <v>84</v>
      </c>
      <c r="AV956" s="13" t="s">
        <v>82</v>
      </c>
      <c r="AW956" s="13" t="s">
        <v>30</v>
      </c>
      <c r="AX956" s="13" t="s">
        <v>74</v>
      </c>
      <c r="AY956" s="165" t="s">
        <v>133</v>
      </c>
    </row>
    <row r="957" spans="2:51" s="14" customFormat="1" ht="11.25">
      <c r="B957" s="170"/>
      <c r="D957" s="150" t="s">
        <v>230</v>
      </c>
      <c r="E957" s="171" t="s">
        <v>1</v>
      </c>
      <c r="F957" s="172" t="s">
        <v>960</v>
      </c>
      <c r="H957" s="173">
        <v>3.04</v>
      </c>
      <c r="L957" s="170"/>
      <c r="M957" s="174"/>
      <c r="N957" s="175"/>
      <c r="O957" s="175"/>
      <c r="P957" s="175"/>
      <c r="Q957" s="175"/>
      <c r="R957" s="175"/>
      <c r="S957" s="175"/>
      <c r="T957" s="176"/>
      <c r="AT957" s="171" t="s">
        <v>230</v>
      </c>
      <c r="AU957" s="171" t="s">
        <v>84</v>
      </c>
      <c r="AV957" s="14" t="s">
        <v>84</v>
      </c>
      <c r="AW957" s="14" t="s">
        <v>30</v>
      </c>
      <c r="AX957" s="14" t="s">
        <v>74</v>
      </c>
      <c r="AY957" s="171" t="s">
        <v>133</v>
      </c>
    </row>
    <row r="958" spans="2:51" s="13" customFormat="1" ht="11.25">
      <c r="B958" s="164"/>
      <c r="D958" s="150" t="s">
        <v>230</v>
      </c>
      <c r="E958" s="165" t="s">
        <v>1</v>
      </c>
      <c r="F958" s="166" t="s">
        <v>961</v>
      </c>
      <c r="H958" s="165" t="s">
        <v>1</v>
      </c>
      <c r="L958" s="164"/>
      <c r="M958" s="167"/>
      <c r="N958" s="168"/>
      <c r="O958" s="168"/>
      <c r="P958" s="168"/>
      <c r="Q958" s="168"/>
      <c r="R958" s="168"/>
      <c r="S958" s="168"/>
      <c r="T958" s="169"/>
      <c r="AT958" s="165" t="s">
        <v>230</v>
      </c>
      <c r="AU958" s="165" t="s">
        <v>84</v>
      </c>
      <c r="AV958" s="13" t="s">
        <v>82</v>
      </c>
      <c r="AW958" s="13" t="s">
        <v>30</v>
      </c>
      <c r="AX958" s="13" t="s">
        <v>74</v>
      </c>
      <c r="AY958" s="165" t="s">
        <v>133</v>
      </c>
    </row>
    <row r="959" spans="2:51" s="14" customFormat="1" ht="11.25">
      <c r="B959" s="170"/>
      <c r="D959" s="150" t="s">
        <v>230</v>
      </c>
      <c r="E959" s="171" t="s">
        <v>1</v>
      </c>
      <c r="F959" s="172" t="s">
        <v>962</v>
      </c>
      <c r="H959" s="173">
        <v>12.46</v>
      </c>
      <c r="L959" s="170"/>
      <c r="M959" s="174"/>
      <c r="N959" s="175"/>
      <c r="O959" s="175"/>
      <c r="P959" s="175"/>
      <c r="Q959" s="175"/>
      <c r="R959" s="175"/>
      <c r="S959" s="175"/>
      <c r="T959" s="176"/>
      <c r="AT959" s="171" t="s">
        <v>230</v>
      </c>
      <c r="AU959" s="171" t="s">
        <v>84</v>
      </c>
      <c r="AV959" s="14" t="s">
        <v>84</v>
      </c>
      <c r="AW959" s="14" t="s">
        <v>30</v>
      </c>
      <c r="AX959" s="14" t="s">
        <v>74</v>
      </c>
      <c r="AY959" s="171" t="s">
        <v>133</v>
      </c>
    </row>
    <row r="960" spans="2:51" s="13" customFormat="1" ht="11.25">
      <c r="B960" s="164"/>
      <c r="D960" s="150" t="s">
        <v>230</v>
      </c>
      <c r="E960" s="165" t="s">
        <v>1</v>
      </c>
      <c r="F960" s="166" t="s">
        <v>963</v>
      </c>
      <c r="H960" s="165" t="s">
        <v>1</v>
      </c>
      <c r="L960" s="164"/>
      <c r="M960" s="167"/>
      <c r="N960" s="168"/>
      <c r="O960" s="168"/>
      <c r="P960" s="168"/>
      <c r="Q960" s="168"/>
      <c r="R960" s="168"/>
      <c r="S960" s="168"/>
      <c r="T960" s="169"/>
      <c r="AT960" s="165" t="s">
        <v>230</v>
      </c>
      <c r="AU960" s="165" t="s">
        <v>84</v>
      </c>
      <c r="AV960" s="13" t="s">
        <v>82</v>
      </c>
      <c r="AW960" s="13" t="s">
        <v>30</v>
      </c>
      <c r="AX960" s="13" t="s">
        <v>74</v>
      </c>
      <c r="AY960" s="165" t="s">
        <v>133</v>
      </c>
    </row>
    <row r="961" spans="2:51" s="14" customFormat="1" ht="11.25">
      <c r="B961" s="170"/>
      <c r="D961" s="150" t="s">
        <v>230</v>
      </c>
      <c r="E961" s="171" t="s">
        <v>1</v>
      </c>
      <c r="F961" s="172" t="s">
        <v>964</v>
      </c>
      <c r="H961" s="173">
        <v>7.76</v>
      </c>
      <c r="L961" s="170"/>
      <c r="M961" s="174"/>
      <c r="N961" s="175"/>
      <c r="O961" s="175"/>
      <c r="P961" s="175"/>
      <c r="Q961" s="175"/>
      <c r="R961" s="175"/>
      <c r="S961" s="175"/>
      <c r="T961" s="176"/>
      <c r="AT961" s="171" t="s">
        <v>230</v>
      </c>
      <c r="AU961" s="171" t="s">
        <v>84</v>
      </c>
      <c r="AV961" s="14" t="s">
        <v>84</v>
      </c>
      <c r="AW961" s="14" t="s">
        <v>30</v>
      </c>
      <c r="AX961" s="14" t="s">
        <v>74</v>
      </c>
      <c r="AY961" s="171" t="s">
        <v>133</v>
      </c>
    </row>
    <row r="962" spans="2:51" s="15" customFormat="1" ht="11.25">
      <c r="B962" s="177"/>
      <c r="D962" s="150" t="s">
        <v>230</v>
      </c>
      <c r="E962" s="178" t="s">
        <v>1</v>
      </c>
      <c r="F962" s="179" t="s">
        <v>233</v>
      </c>
      <c r="H962" s="180">
        <v>363.78000000000003</v>
      </c>
      <c r="L962" s="177"/>
      <c r="M962" s="181"/>
      <c r="N962" s="182"/>
      <c r="O962" s="182"/>
      <c r="P962" s="182"/>
      <c r="Q962" s="182"/>
      <c r="R962" s="182"/>
      <c r="S962" s="182"/>
      <c r="T962" s="183"/>
      <c r="AT962" s="178" t="s">
        <v>230</v>
      </c>
      <c r="AU962" s="178" t="s">
        <v>84</v>
      </c>
      <c r="AV962" s="15" t="s">
        <v>138</v>
      </c>
      <c r="AW962" s="15" t="s">
        <v>30</v>
      </c>
      <c r="AX962" s="15" t="s">
        <v>82</v>
      </c>
      <c r="AY962" s="178" t="s">
        <v>133</v>
      </c>
    </row>
    <row r="963" spans="1:65" s="2" customFormat="1" ht="16.5" customHeight="1">
      <c r="A963" s="30"/>
      <c r="B963" s="136"/>
      <c r="C963" s="184" t="s">
        <v>579</v>
      </c>
      <c r="D963" s="184" t="s">
        <v>244</v>
      </c>
      <c r="E963" s="185" t="s">
        <v>965</v>
      </c>
      <c r="F963" s="186" t="s">
        <v>966</v>
      </c>
      <c r="G963" s="187" t="s">
        <v>229</v>
      </c>
      <c r="H963" s="188">
        <v>20.835</v>
      </c>
      <c r="I963" s="245"/>
      <c r="J963" s="189">
        <f>ROUND(I963*H963,2)</f>
        <v>0</v>
      </c>
      <c r="K963" s="190"/>
      <c r="L963" s="191"/>
      <c r="M963" s="192" t="s">
        <v>1</v>
      </c>
      <c r="N963" s="193" t="s">
        <v>39</v>
      </c>
      <c r="O963" s="146">
        <v>0</v>
      </c>
      <c r="P963" s="146">
        <f>O963*H963</f>
        <v>0</v>
      </c>
      <c r="Q963" s="146">
        <v>0</v>
      </c>
      <c r="R963" s="146">
        <f>Q963*H963</f>
        <v>0</v>
      </c>
      <c r="S963" s="146">
        <v>0</v>
      </c>
      <c r="T963" s="147">
        <f>S963*H963</f>
        <v>0</v>
      </c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R963" s="148" t="s">
        <v>281</v>
      </c>
      <c r="AT963" s="148" t="s">
        <v>244</v>
      </c>
      <c r="AU963" s="148" t="s">
        <v>84</v>
      </c>
      <c r="AY963" s="18" t="s">
        <v>133</v>
      </c>
      <c r="BE963" s="149">
        <f>IF(N963="základní",J963,0)</f>
        <v>0</v>
      </c>
      <c r="BF963" s="149">
        <f>IF(N963="snížená",J963,0)</f>
        <v>0</v>
      </c>
      <c r="BG963" s="149">
        <f>IF(N963="zákl. přenesená",J963,0)</f>
        <v>0</v>
      </c>
      <c r="BH963" s="149">
        <f>IF(N963="sníž. přenesená",J963,0)</f>
        <v>0</v>
      </c>
      <c r="BI963" s="149">
        <f>IF(N963="nulová",J963,0)</f>
        <v>0</v>
      </c>
      <c r="BJ963" s="18" t="s">
        <v>82</v>
      </c>
      <c r="BK963" s="149">
        <f>ROUND(I963*H963,2)</f>
        <v>0</v>
      </c>
      <c r="BL963" s="18" t="s">
        <v>169</v>
      </c>
      <c r="BM963" s="148" t="s">
        <v>967</v>
      </c>
    </row>
    <row r="964" spans="2:51" s="13" customFormat="1" ht="11.25">
      <c r="B964" s="164"/>
      <c r="D964" s="150" t="s">
        <v>230</v>
      </c>
      <c r="E964" s="165" t="s">
        <v>1</v>
      </c>
      <c r="F964" s="166" t="s">
        <v>968</v>
      </c>
      <c r="H964" s="165" t="s">
        <v>1</v>
      </c>
      <c r="L964" s="164"/>
      <c r="M964" s="167"/>
      <c r="N964" s="168"/>
      <c r="O964" s="168"/>
      <c r="P964" s="168"/>
      <c r="Q964" s="168"/>
      <c r="R964" s="168"/>
      <c r="S964" s="168"/>
      <c r="T964" s="169"/>
      <c r="AT964" s="165" t="s">
        <v>230</v>
      </c>
      <c r="AU964" s="165" t="s">
        <v>84</v>
      </c>
      <c r="AV964" s="13" t="s">
        <v>82</v>
      </c>
      <c r="AW964" s="13" t="s">
        <v>30</v>
      </c>
      <c r="AX964" s="13" t="s">
        <v>74</v>
      </c>
      <c r="AY964" s="165" t="s">
        <v>133</v>
      </c>
    </row>
    <row r="965" spans="2:51" s="13" customFormat="1" ht="11.25">
      <c r="B965" s="164"/>
      <c r="D965" s="150" t="s">
        <v>230</v>
      </c>
      <c r="E965" s="165" t="s">
        <v>1</v>
      </c>
      <c r="F965" s="166" t="s">
        <v>927</v>
      </c>
      <c r="H965" s="165" t="s">
        <v>1</v>
      </c>
      <c r="L965" s="164"/>
      <c r="M965" s="167"/>
      <c r="N965" s="168"/>
      <c r="O965" s="168"/>
      <c r="P965" s="168"/>
      <c r="Q965" s="168"/>
      <c r="R965" s="168"/>
      <c r="S965" s="168"/>
      <c r="T965" s="169"/>
      <c r="AT965" s="165" t="s">
        <v>230</v>
      </c>
      <c r="AU965" s="165" t="s">
        <v>84</v>
      </c>
      <c r="AV965" s="13" t="s">
        <v>82</v>
      </c>
      <c r="AW965" s="13" t="s">
        <v>30</v>
      </c>
      <c r="AX965" s="13" t="s">
        <v>74</v>
      </c>
      <c r="AY965" s="165" t="s">
        <v>133</v>
      </c>
    </row>
    <row r="966" spans="2:51" s="13" customFormat="1" ht="11.25">
      <c r="B966" s="164"/>
      <c r="D966" s="150" t="s">
        <v>230</v>
      </c>
      <c r="E966" s="165" t="s">
        <v>1</v>
      </c>
      <c r="F966" s="166" t="s">
        <v>928</v>
      </c>
      <c r="H966" s="165" t="s">
        <v>1</v>
      </c>
      <c r="L966" s="164"/>
      <c r="M966" s="167"/>
      <c r="N966" s="168"/>
      <c r="O966" s="168"/>
      <c r="P966" s="168"/>
      <c r="Q966" s="168"/>
      <c r="R966" s="168"/>
      <c r="S966" s="168"/>
      <c r="T966" s="169"/>
      <c r="AT966" s="165" t="s">
        <v>230</v>
      </c>
      <c r="AU966" s="165" t="s">
        <v>84</v>
      </c>
      <c r="AV966" s="13" t="s">
        <v>82</v>
      </c>
      <c r="AW966" s="13" t="s">
        <v>30</v>
      </c>
      <c r="AX966" s="13" t="s">
        <v>74</v>
      </c>
      <c r="AY966" s="165" t="s">
        <v>133</v>
      </c>
    </row>
    <row r="967" spans="2:51" s="14" customFormat="1" ht="11.25">
      <c r="B967" s="170"/>
      <c r="D967" s="150" t="s">
        <v>230</v>
      </c>
      <c r="E967" s="171" t="s">
        <v>1</v>
      </c>
      <c r="F967" s="172" t="s">
        <v>969</v>
      </c>
      <c r="H967" s="173">
        <v>1.276</v>
      </c>
      <c r="L967" s="170"/>
      <c r="M967" s="174"/>
      <c r="N967" s="175"/>
      <c r="O967" s="175"/>
      <c r="P967" s="175"/>
      <c r="Q967" s="175"/>
      <c r="R967" s="175"/>
      <c r="S967" s="175"/>
      <c r="T967" s="176"/>
      <c r="AT967" s="171" t="s">
        <v>230</v>
      </c>
      <c r="AU967" s="171" t="s">
        <v>84</v>
      </c>
      <c r="AV967" s="14" t="s">
        <v>84</v>
      </c>
      <c r="AW967" s="14" t="s">
        <v>30</v>
      </c>
      <c r="AX967" s="14" t="s">
        <v>74</v>
      </c>
      <c r="AY967" s="171" t="s">
        <v>133</v>
      </c>
    </row>
    <row r="968" spans="2:51" s="13" customFormat="1" ht="11.25">
      <c r="B968" s="164"/>
      <c r="D968" s="150" t="s">
        <v>230</v>
      </c>
      <c r="E968" s="165" t="s">
        <v>1</v>
      </c>
      <c r="F968" s="166" t="s">
        <v>930</v>
      </c>
      <c r="H968" s="165" t="s">
        <v>1</v>
      </c>
      <c r="L968" s="164"/>
      <c r="M968" s="167"/>
      <c r="N968" s="168"/>
      <c r="O968" s="168"/>
      <c r="P968" s="168"/>
      <c r="Q968" s="168"/>
      <c r="R968" s="168"/>
      <c r="S968" s="168"/>
      <c r="T968" s="169"/>
      <c r="AT968" s="165" t="s">
        <v>230</v>
      </c>
      <c r="AU968" s="165" t="s">
        <v>84</v>
      </c>
      <c r="AV968" s="13" t="s">
        <v>82</v>
      </c>
      <c r="AW968" s="13" t="s">
        <v>30</v>
      </c>
      <c r="AX968" s="13" t="s">
        <v>74</v>
      </c>
      <c r="AY968" s="165" t="s">
        <v>133</v>
      </c>
    </row>
    <row r="969" spans="2:51" s="14" customFormat="1" ht="11.25">
      <c r="B969" s="170"/>
      <c r="D969" s="150" t="s">
        <v>230</v>
      </c>
      <c r="E969" s="171" t="s">
        <v>1</v>
      </c>
      <c r="F969" s="172" t="s">
        <v>970</v>
      </c>
      <c r="H969" s="173">
        <v>0.058</v>
      </c>
      <c r="L969" s="170"/>
      <c r="M969" s="174"/>
      <c r="N969" s="175"/>
      <c r="O969" s="175"/>
      <c r="P969" s="175"/>
      <c r="Q969" s="175"/>
      <c r="R969" s="175"/>
      <c r="S969" s="175"/>
      <c r="T969" s="176"/>
      <c r="AT969" s="171" t="s">
        <v>230</v>
      </c>
      <c r="AU969" s="171" t="s">
        <v>84</v>
      </c>
      <c r="AV969" s="14" t="s">
        <v>84</v>
      </c>
      <c r="AW969" s="14" t="s">
        <v>30</v>
      </c>
      <c r="AX969" s="14" t="s">
        <v>74</v>
      </c>
      <c r="AY969" s="171" t="s">
        <v>133</v>
      </c>
    </row>
    <row r="970" spans="2:51" s="13" customFormat="1" ht="11.25">
      <c r="B970" s="164"/>
      <c r="D970" s="150" t="s">
        <v>230</v>
      </c>
      <c r="E970" s="165" t="s">
        <v>1</v>
      </c>
      <c r="F970" s="166" t="s">
        <v>932</v>
      </c>
      <c r="H970" s="165" t="s">
        <v>1</v>
      </c>
      <c r="L970" s="164"/>
      <c r="M970" s="167"/>
      <c r="N970" s="168"/>
      <c r="O970" s="168"/>
      <c r="P970" s="168"/>
      <c r="Q970" s="168"/>
      <c r="R970" s="168"/>
      <c r="S970" s="168"/>
      <c r="T970" s="169"/>
      <c r="AT970" s="165" t="s">
        <v>230</v>
      </c>
      <c r="AU970" s="165" t="s">
        <v>84</v>
      </c>
      <c r="AV970" s="13" t="s">
        <v>82</v>
      </c>
      <c r="AW970" s="13" t="s">
        <v>30</v>
      </c>
      <c r="AX970" s="13" t="s">
        <v>74</v>
      </c>
      <c r="AY970" s="165" t="s">
        <v>133</v>
      </c>
    </row>
    <row r="971" spans="2:51" s="13" customFormat="1" ht="11.25">
      <c r="B971" s="164"/>
      <c r="D971" s="150" t="s">
        <v>230</v>
      </c>
      <c r="E971" s="165" t="s">
        <v>1</v>
      </c>
      <c r="F971" s="166" t="s">
        <v>933</v>
      </c>
      <c r="H971" s="165" t="s">
        <v>1</v>
      </c>
      <c r="L971" s="164"/>
      <c r="M971" s="167"/>
      <c r="N971" s="168"/>
      <c r="O971" s="168"/>
      <c r="P971" s="168"/>
      <c r="Q971" s="168"/>
      <c r="R971" s="168"/>
      <c r="S971" s="168"/>
      <c r="T971" s="169"/>
      <c r="AT971" s="165" t="s">
        <v>230</v>
      </c>
      <c r="AU971" s="165" t="s">
        <v>84</v>
      </c>
      <c r="AV971" s="13" t="s">
        <v>82</v>
      </c>
      <c r="AW971" s="13" t="s">
        <v>30</v>
      </c>
      <c r="AX971" s="13" t="s">
        <v>74</v>
      </c>
      <c r="AY971" s="165" t="s">
        <v>133</v>
      </c>
    </row>
    <row r="972" spans="2:51" s="14" customFormat="1" ht="11.25">
      <c r="B972" s="170"/>
      <c r="D972" s="150" t="s">
        <v>230</v>
      </c>
      <c r="E972" s="171" t="s">
        <v>1</v>
      </c>
      <c r="F972" s="172" t="s">
        <v>971</v>
      </c>
      <c r="H972" s="173">
        <v>0.374</v>
      </c>
      <c r="L972" s="170"/>
      <c r="M972" s="174"/>
      <c r="N972" s="175"/>
      <c r="O972" s="175"/>
      <c r="P972" s="175"/>
      <c r="Q972" s="175"/>
      <c r="R972" s="175"/>
      <c r="S972" s="175"/>
      <c r="T972" s="176"/>
      <c r="AT972" s="171" t="s">
        <v>230</v>
      </c>
      <c r="AU972" s="171" t="s">
        <v>84</v>
      </c>
      <c r="AV972" s="14" t="s">
        <v>84</v>
      </c>
      <c r="AW972" s="14" t="s">
        <v>30</v>
      </c>
      <c r="AX972" s="14" t="s">
        <v>74</v>
      </c>
      <c r="AY972" s="171" t="s">
        <v>133</v>
      </c>
    </row>
    <row r="973" spans="2:51" s="13" customFormat="1" ht="11.25">
      <c r="B973" s="164"/>
      <c r="D973" s="150" t="s">
        <v>230</v>
      </c>
      <c r="E973" s="165" t="s">
        <v>1</v>
      </c>
      <c r="F973" s="166" t="s">
        <v>972</v>
      </c>
      <c r="H973" s="165" t="s">
        <v>1</v>
      </c>
      <c r="L973" s="164"/>
      <c r="M973" s="167"/>
      <c r="N973" s="168"/>
      <c r="O973" s="168"/>
      <c r="P973" s="168"/>
      <c r="Q973" s="168"/>
      <c r="R973" s="168"/>
      <c r="S973" s="168"/>
      <c r="T973" s="169"/>
      <c r="AT973" s="165" t="s">
        <v>230</v>
      </c>
      <c r="AU973" s="165" t="s">
        <v>84</v>
      </c>
      <c r="AV973" s="13" t="s">
        <v>82</v>
      </c>
      <c r="AW973" s="13" t="s">
        <v>30</v>
      </c>
      <c r="AX973" s="13" t="s">
        <v>74</v>
      </c>
      <c r="AY973" s="165" t="s">
        <v>133</v>
      </c>
    </row>
    <row r="974" spans="2:51" s="13" customFormat="1" ht="11.25">
      <c r="B974" s="164"/>
      <c r="D974" s="150" t="s">
        <v>230</v>
      </c>
      <c r="E974" s="165" t="s">
        <v>1</v>
      </c>
      <c r="F974" s="166" t="s">
        <v>941</v>
      </c>
      <c r="H974" s="165" t="s">
        <v>1</v>
      </c>
      <c r="L974" s="164"/>
      <c r="M974" s="167"/>
      <c r="N974" s="168"/>
      <c r="O974" s="168"/>
      <c r="P974" s="168"/>
      <c r="Q974" s="168"/>
      <c r="R974" s="168"/>
      <c r="S974" s="168"/>
      <c r="T974" s="169"/>
      <c r="AT974" s="165" t="s">
        <v>230</v>
      </c>
      <c r="AU974" s="165" t="s">
        <v>84</v>
      </c>
      <c r="AV974" s="13" t="s">
        <v>82</v>
      </c>
      <c r="AW974" s="13" t="s">
        <v>30</v>
      </c>
      <c r="AX974" s="13" t="s">
        <v>74</v>
      </c>
      <c r="AY974" s="165" t="s">
        <v>133</v>
      </c>
    </row>
    <row r="975" spans="2:51" s="13" customFormat="1" ht="11.25">
      <c r="B975" s="164"/>
      <c r="D975" s="150" t="s">
        <v>230</v>
      </c>
      <c r="E975" s="165" t="s">
        <v>1</v>
      </c>
      <c r="F975" s="166" t="s">
        <v>942</v>
      </c>
      <c r="H975" s="165" t="s">
        <v>1</v>
      </c>
      <c r="L975" s="164"/>
      <c r="M975" s="167"/>
      <c r="N975" s="168"/>
      <c r="O975" s="168"/>
      <c r="P975" s="168"/>
      <c r="Q975" s="168"/>
      <c r="R975" s="168"/>
      <c r="S975" s="168"/>
      <c r="T975" s="169"/>
      <c r="AT975" s="165" t="s">
        <v>230</v>
      </c>
      <c r="AU975" s="165" t="s">
        <v>84</v>
      </c>
      <c r="AV975" s="13" t="s">
        <v>82</v>
      </c>
      <c r="AW975" s="13" t="s">
        <v>30</v>
      </c>
      <c r="AX975" s="13" t="s">
        <v>74</v>
      </c>
      <c r="AY975" s="165" t="s">
        <v>133</v>
      </c>
    </row>
    <row r="976" spans="2:51" s="14" customFormat="1" ht="11.25">
      <c r="B976" s="170"/>
      <c r="D976" s="150" t="s">
        <v>230</v>
      </c>
      <c r="E976" s="171" t="s">
        <v>1</v>
      </c>
      <c r="F976" s="172" t="s">
        <v>973</v>
      </c>
      <c r="H976" s="173">
        <v>4.586</v>
      </c>
      <c r="L976" s="170"/>
      <c r="M976" s="174"/>
      <c r="N976" s="175"/>
      <c r="O976" s="175"/>
      <c r="P976" s="175"/>
      <c r="Q976" s="175"/>
      <c r="R976" s="175"/>
      <c r="S976" s="175"/>
      <c r="T976" s="176"/>
      <c r="AT976" s="171" t="s">
        <v>230</v>
      </c>
      <c r="AU976" s="171" t="s">
        <v>84</v>
      </c>
      <c r="AV976" s="14" t="s">
        <v>84</v>
      </c>
      <c r="AW976" s="14" t="s">
        <v>30</v>
      </c>
      <c r="AX976" s="14" t="s">
        <v>74</v>
      </c>
      <c r="AY976" s="171" t="s">
        <v>133</v>
      </c>
    </row>
    <row r="977" spans="2:51" s="13" customFormat="1" ht="11.25">
      <c r="B977" s="164"/>
      <c r="D977" s="150" t="s">
        <v>230</v>
      </c>
      <c r="E977" s="165" t="s">
        <v>1</v>
      </c>
      <c r="F977" s="166" t="s">
        <v>944</v>
      </c>
      <c r="H977" s="165" t="s">
        <v>1</v>
      </c>
      <c r="L977" s="164"/>
      <c r="M977" s="167"/>
      <c r="N977" s="168"/>
      <c r="O977" s="168"/>
      <c r="P977" s="168"/>
      <c r="Q977" s="168"/>
      <c r="R977" s="168"/>
      <c r="S977" s="168"/>
      <c r="T977" s="169"/>
      <c r="AT977" s="165" t="s">
        <v>230</v>
      </c>
      <c r="AU977" s="165" t="s">
        <v>84</v>
      </c>
      <c r="AV977" s="13" t="s">
        <v>82</v>
      </c>
      <c r="AW977" s="13" t="s">
        <v>30</v>
      </c>
      <c r="AX977" s="13" t="s">
        <v>74</v>
      </c>
      <c r="AY977" s="165" t="s">
        <v>133</v>
      </c>
    </row>
    <row r="978" spans="2:51" s="14" customFormat="1" ht="11.25">
      <c r="B978" s="170"/>
      <c r="D978" s="150" t="s">
        <v>230</v>
      </c>
      <c r="E978" s="171" t="s">
        <v>1</v>
      </c>
      <c r="F978" s="172" t="s">
        <v>974</v>
      </c>
      <c r="H978" s="173">
        <v>0.41</v>
      </c>
      <c r="L978" s="170"/>
      <c r="M978" s="174"/>
      <c r="N978" s="175"/>
      <c r="O978" s="175"/>
      <c r="P978" s="175"/>
      <c r="Q978" s="175"/>
      <c r="R978" s="175"/>
      <c r="S978" s="175"/>
      <c r="T978" s="176"/>
      <c r="AT978" s="171" t="s">
        <v>230</v>
      </c>
      <c r="AU978" s="171" t="s">
        <v>84</v>
      </c>
      <c r="AV978" s="14" t="s">
        <v>84</v>
      </c>
      <c r="AW978" s="14" t="s">
        <v>30</v>
      </c>
      <c r="AX978" s="14" t="s">
        <v>74</v>
      </c>
      <c r="AY978" s="171" t="s">
        <v>133</v>
      </c>
    </row>
    <row r="979" spans="2:51" s="13" customFormat="1" ht="11.25">
      <c r="B979" s="164"/>
      <c r="D979" s="150" t="s">
        <v>230</v>
      </c>
      <c r="E979" s="165" t="s">
        <v>1</v>
      </c>
      <c r="F979" s="166" t="s">
        <v>946</v>
      </c>
      <c r="H979" s="165" t="s">
        <v>1</v>
      </c>
      <c r="L979" s="164"/>
      <c r="M979" s="167"/>
      <c r="N979" s="168"/>
      <c r="O979" s="168"/>
      <c r="P979" s="168"/>
      <c r="Q979" s="168"/>
      <c r="R979" s="168"/>
      <c r="S979" s="168"/>
      <c r="T979" s="169"/>
      <c r="AT979" s="165" t="s">
        <v>230</v>
      </c>
      <c r="AU979" s="165" t="s">
        <v>84</v>
      </c>
      <c r="AV979" s="13" t="s">
        <v>82</v>
      </c>
      <c r="AW979" s="13" t="s">
        <v>30</v>
      </c>
      <c r="AX979" s="13" t="s">
        <v>74</v>
      </c>
      <c r="AY979" s="165" t="s">
        <v>133</v>
      </c>
    </row>
    <row r="980" spans="2:51" s="14" customFormat="1" ht="11.25">
      <c r="B980" s="170"/>
      <c r="D980" s="150" t="s">
        <v>230</v>
      </c>
      <c r="E980" s="171" t="s">
        <v>1</v>
      </c>
      <c r="F980" s="172" t="s">
        <v>974</v>
      </c>
      <c r="H980" s="173">
        <v>0.41</v>
      </c>
      <c r="L980" s="170"/>
      <c r="M980" s="174"/>
      <c r="N980" s="175"/>
      <c r="O980" s="175"/>
      <c r="P980" s="175"/>
      <c r="Q980" s="175"/>
      <c r="R980" s="175"/>
      <c r="S980" s="175"/>
      <c r="T980" s="176"/>
      <c r="AT980" s="171" t="s">
        <v>230</v>
      </c>
      <c r="AU980" s="171" t="s">
        <v>84</v>
      </c>
      <c r="AV980" s="14" t="s">
        <v>84</v>
      </c>
      <c r="AW980" s="14" t="s">
        <v>30</v>
      </c>
      <c r="AX980" s="14" t="s">
        <v>74</v>
      </c>
      <c r="AY980" s="171" t="s">
        <v>133</v>
      </c>
    </row>
    <row r="981" spans="2:51" s="13" customFormat="1" ht="11.25">
      <c r="B981" s="164"/>
      <c r="D981" s="150" t="s">
        <v>230</v>
      </c>
      <c r="E981" s="165" t="s">
        <v>1</v>
      </c>
      <c r="F981" s="166" t="s">
        <v>947</v>
      </c>
      <c r="H981" s="165" t="s">
        <v>1</v>
      </c>
      <c r="L981" s="164"/>
      <c r="M981" s="167"/>
      <c r="N981" s="168"/>
      <c r="O981" s="168"/>
      <c r="P981" s="168"/>
      <c r="Q981" s="168"/>
      <c r="R981" s="168"/>
      <c r="S981" s="168"/>
      <c r="T981" s="169"/>
      <c r="AT981" s="165" t="s">
        <v>230</v>
      </c>
      <c r="AU981" s="165" t="s">
        <v>84</v>
      </c>
      <c r="AV981" s="13" t="s">
        <v>82</v>
      </c>
      <c r="AW981" s="13" t="s">
        <v>30</v>
      </c>
      <c r="AX981" s="13" t="s">
        <v>74</v>
      </c>
      <c r="AY981" s="165" t="s">
        <v>133</v>
      </c>
    </row>
    <row r="982" spans="2:51" s="14" customFormat="1" ht="11.25">
      <c r="B982" s="170"/>
      <c r="D982" s="150" t="s">
        <v>230</v>
      </c>
      <c r="E982" s="171" t="s">
        <v>1</v>
      </c>
      <c r="F982" s="172" t="s">
        <v>975</v>
      </c>
      <c r="H982" s="173">
        <v>0.196</v>
      </c>
      <c r="L982" s="170"/>
      <c r="M982" s="174"/>
      <c r="N982" s="175"/>
      <c r="O982" s="175"/>
      <c r="P982" s="175"/>
      <c r="Q982" s="175"/>
      <c r="R982" s="175"/>
      <c r="S982" s="175"/>
      <c r="T982" s="176"/>
      <c r="AT982" s="171" t="s">
        <v>230</v>
      </c>
      <c r="AU982" s="171" t="s">
        <v>84</v>
      </c>
      <c r="AV982" s="14" t="s">
        <v>84</v>
      </c>
      <c r="AW982" s="14" t="s">
        <v>30</v>
      </c>
      <c r="AX982" s="14" t="s">
        <v>74</v>
      </c>
      <c r="AY982" s="171" t="s">
        <v>133</v>
      </c>
    </row>
    <row r="983" spans="2:51" s="13" customFormat="1" ht="11.25">
      <c r="B983" s="164"/>
      <c r="D983" s="150" t="s">
        <v>230</v>
      </c>
      <c r="E983" s="165" t="s">
        <v>1</v>
      </c>
      <c r="F983" s="166" t="s">
        <v>949</v>
      </c>
      <c r="H983" s="165" t="s">
        <v>1</v>
      </c>
      <c r="L983" s="164"/>
      <c r="M983" s="167"/>
      <c r="N983" s="168"/>
      <c r="O983" s="168"/>
      <c r="P983" s="168"/>
      <c r="Q983" s="168"/>
      <c r="R983" s="168"/>
      <c r="S983" s="168"/>
      <c r="T983" s="169"/>
      <c r="AT983" s="165" t="s">
        <v>230</v>
      </c>
      <c r="AU983" s="165" t="s">
        <v>84</v>
      </c>
      <c r="AV983" s="13" t="s">
        <v>82</v>
      </c>
      <c r="AW983" s="13" t="s">
        <v>30</v>
      </c>
      <c r="AX983" s="13" t="s">
        <v>74</v>
      </c>
      <c r="AY983" s="165" t="s">
        <v>133</v>
      </c>
    </row>
    <row r="984" spans="2:51" s="14" customFormat="1" ht="11.25">
      <c r="B984" s="170"/>
      <c r="D984" s="150" t="s">
        <v>230</v>
      </c>
      <c r="E984" s="171" t="s">
        <v>1</v>
      </c>
      <c r="F984" s="172" t="s">
        <v>975</v>
      </c>
      <c r="H984" s="173">
        <v>0.196</v>
      </c>
      <c r="L984" s="170"/>
      <c r="M984" s="174"/>
      <c r="N984" s="175"/>
      <c r="O984" s="175"/>
      <c r="P984" s="175"/>
      <c r="Q984" s="175"/>
      <c r="R984" s="175"/>
      <c r="S984" s="175"/>
      <c r="T984" s="176"/>
      <c r="AT984" s="171" t="s">
        <v>230</v>
      </c>
      <c r="AU984" s="171" t="s">
        <v>84</v>
      </c>
      <c r="AV984" s="14" t="s">
        <v>84</v>
      </c>
      <c r="AW984" s="14" t="s">
        <v>30</v>
      </c>
      <c r="AX984" s="14" t="s">
        <v>74</v>
      </c>
      <c r="AY984" s="171" t="s">
        <v>133</v>
      </c>
    </row>
    <row r="985" spans="2:51" s="13" customFormat="1" ht="11.25">
      <c r="B985" s="164"/>
      <c r="D985" s="150" t="s">
        <v>230</v>
      </c>
      <c r="E985" s="165" t="s">
        <v>1</v>
      </c>
      <c r="F985" s="166" t="s">
        <v>950</v>
      </c>
      <c r="H985" s="165" t="s">
        <v>1</v>
      </c>
      <c r="L985" s="164"/>
      <c r="M985" s="167"/>
      <c r="N985" s="168"/>
      <c r="O985" s="168"/>
      <c r="P985" s="168"/>
      <c r="Q985" s="168"/>
      <c r="R985" s="168"/>
      <c r="S985" s="168"/>
      <c r="T985" s="169"/>
      <c r="AT985" s="165" t="s">
        <v>230</v>
      </c>
      <c r="AU985" s="165" t="s">
        <v>84</v>
      </c>
      <c r="AV985" s="13" t="s">
        <v>82</v>
      </c>
      <c r="AW985" s="13" t="s">
        <v>30</v>
      </c>
      <c r="AX985" s="13" t="s">
        <v>74</v>
      </c>
      <c r="AY985" s="165" t="s">
        <v>133</v>
      </c>
    </row>
    <row r="986" spans="2:51" s="14" customFormat="1" ht="11.25">
      <c r="B986" s="170"/>
      <c r="D986" s="150" t="s">
        <v>230</v>
      </c>
      <c r="E986" s="171" t="s">
        <v>1</v>
      </c>
      <c r="F986" s="172" t="s">
        <v>976</v>
      </c>
      <c r="H986" s="173">
        <v>0.573</v>
      </c>
      <c r="L986" s="170"/>
      <c r="M986" s="174"/>
      <c r="N986" s="175"/>
      <c r="O986" s="175"/>
      <c r="P986" s="175"/>
      <c r="Q986" s="175"/>
      <c r="R986" s="175"/>
      <c r="S986" s="175"/>
      <c r="T986" s="176"/>
      <c r="AT986" s="171" t="s">
        <v>230</v>
      </c>
      <c r="AU986" s="171" t="s">
        <v>84</v>
      </c>
      <c r="AV986" s="14" t="s">
        <v>84</v>
      </c>
      <c r="AW986" s="14" t="s">
        <v>30</v>
      </c>
      <c r="AX986" s="14" t="s">
        <v>74</v>
      </c>
      <c r="AY986" s="171" t="s">
        <v>133</v>
      </c>
    </row>
    <row r="987" spans="2:51" s="13" customFormat="1" ht="11.25">
      <c r="B987" s="164"/>
      <c r="D987" s="150" t="s">
        <v>230</v>
      </c>
      <c r="E987" s="165" t="s">
        <v>1</v>
      </c>
      <c r="F987" s="166" t="s">
        <v>954</v>
      </c>
      <c r="H987" s="165" t="s">
        <v>1</v>
      </c>
      <c r="L987" s="164"/>
      <c r="M987" s="167"/>
      <c r="N987" s="168"/>
      <c r="O987" s="168"/>
      <c r="P987" s="168"/>
      <c r="Q987" s="168"/>
      <c r="R987" s="168"/>
      <c r="S987" s="168"/>
      <c r="T987" s="169"/>
      <c r="AT987" s="165" t="s">
        <v>230</v>
      </c>
      <c r="AU987" s="165" t="s">
        <v>84</v>
      </c>
      <c r="AV987" s="13" t="s">
        <v>82</v>
      </c>
      <c r="AW987" s="13" t="s">
        <v>30</v>
      </c>
      <c r="AX987" s="13" t="s">
        <v>74</v>
      </c>
      <c r="AY987" s="165" t="s">
        <v>133</v>
      </c>
    </row>
    <row r="988" spans="2:51" s="14" customFormat="1" ht="11.25">
      <c r="B988" s="170"/>
      <c r="D988" s="150" t="s">
        <v>230</v>
      </c>
      <c r="E988" s="171" t="s">
        <v>1</v>
      </c>
      <c r="F988" s="172" t="s">
        <v>977</v>
      </c>
      <c r="H988" s="173">
        <v>0.182</v>
      </c>
      <c r="L988" s="170"/>
      <c r="M988" s="174"/>
      <c r="N988" s="175"/>
      <c r="O988" s="175"/>
      <c r="P988" s="175"/>
      <c r="Q988" s="175"/>
      <c r="R988" s="175"/>
      <c r="S988" s="175"/>
      <c r="T988" s="176"/>
      <c r="AT988" s="171" t="s">
        <v>230</v>
      </c>
      <c r="AU988" s="171" t="s">
        <v>84</v>
      </c>
      <c r="AV988" s="14" t="s">
        <v>84</v>
      </c>
      <c r="AW988" s="14" t="s">
        <v>30</v>
      </c>
      <c r="AX988" s="14" t="s">
        <v>74</v>
      </c>
      <c r="AY988" s="171" t="s">
        <v>133</v>
      </c>
    </row>
    <row r="989" spans="2:51" s="13" customFormat="1" ht="11.25">
      <c r="B989" s="164"/>
      <c r="D989" s="150" t="s">
        <v>230</v>
      </c>
      <c r="E989" s="165" t="s">
        <v>1</v>
      </c>
      <c r="F989" s="166" t="s">
        <v>978</v>
      </c>
      <c r="H989" s="165" t="s">
        <v>1</v>
      </c>
      <c r="L989" s="164"/>
      <c r="M989" s="167"/>
      <c r="N989" s="168"/>
      <c r="O989" s="168"/>
      <c r="P989" s="168"/>
      <c r="Q989" s="168"/>
      <c r="R989" s="168"/>
      <c r="S989" s="168"/>
      <c r="T989" s="169"/>
      <c r="AT989" s="165" t="s">
        <v>230</v>
      </c>
      <c r="AU989" s="165" t="s">
        <v>84</v>
      </c>
      <c r="AV989" s="13" t="s">
        <v>82</v>
      </c>
      <c r="AW989" s="13" t="s">
        <v>30</v>
      </c>
      <c r="AX989" s="13" t="s">
        <v>74</v>
      </c>
      <c r="AY989" s="165" t="s">
        <v>133</v>
      </c>
    </row>
    <row r="990" spans="2:51" s="13" customFormat="1" ht="11.25">
      <c r="B990" s="164"/>
      <c r="D990" s="150" t="s">
        <v>230</v>
      </c>
      <c r="E990" s="165" t="s">
        <v>1</v>
      </c>
      <c r="F990" s="166" t="s">
        <v>952</v>
      </c>
      <c r="H990" s="165" t="s">
        <v>1</v>
      </c>
      <c r="L990" s="164"/>
      <c r="M990" s="167"/>
      <c r="N990" s="168"/>
      <c r="O990" s="168"/>
      <c r="P990" s="168"/>
      <c r="Q990" s="168"/>
      <c r="R990" s="168"/>
      <c r="S990" s="168"/>
      <c r="T990" s="169"/>
      <c r="AT990" s="165" t="s">
        <v>230</v>
      </c>
      <c r="AU990" s="165" t="s">
        <v>84</v>
      </c>
      <c r="AV990" s="13" t="s">
        <v>82</v>
      </c>
      <c r="AW990" s="13" t="s">
        <v>30</v>
      </c>
      <c r="AX990" s="13" t="s">
        <v>74</v>
      </c>
      <c r="AY990" s="165" t="s">
        <v>133</v>
      </c>
    </row>
    <row r="991" spans="2:51" s="14" customFormat="1" ht="11.25">
      <c r="B991" s="170"/>
      <c r="D991" s="150" t="s">
        <v>230</v>
      </c>
      <c r="E991" s="171" t="s">
        <v>1</v>
      </c>
      <c r="F991" s="172" t="s">
        <v>979</v>
      </c>
      <c r="H991" s="173">
        <v>6.541</v>
      </c>
      <c r="L991" s="170"/>
      <c r="M991" s="174"/>
      <c r="N991" s="175"/>
      <c r="O991" s="175"/>
      <c r="P991" s="175"/>
      <c r="Q991" s="175"/>
      <c r="R991" s="175"/>
      <c r="S991" s="175"/>
      <c r="T991" s="176"/>
      <c r="AT991" s="171" t="s">
        <v>230</v>
      </c>
      <c r="AU991" s="171" t="s">
        <v>84</v>
      </c>
      <c r="AV991" s="14" t="s">
        <v>84</v>
      </c>
      <c r="AW991" s="14" t="s">
        <v>30</v>
      </c>
      <c r="AX991" s="14" t="s">
        <v>74</v>
      </c>
      <c r="AY991" s="171" t="s">
        <v>133</v>
      </c>
    </row>
    <row r="992" spans="2:51" s="13" customFormat="1" ht="11.25">
      <c r="B992" s="164"/>
      <c r="D992" s="150" t="s">
        <v>230</v>
      </c>
      <c r="E992" s="165" t="s">
        <v>1</v>
      </c>
      <c r="F992" s="166" t="s">
        <v>955</v>
      </c>
      <c r="H992" s="165" t="s">
        <v>1</v>
      </c>
      <c r="L992" s="164"/>
      <c r="M992" s="167"/>
      <c r="N992" s="168"/>
      <c r="O992" s="168"/>
      <c r="P992" s="168"/>
      <c r="Q992" s="168"/>
      <c r="R992" s="168"/>
      <c r="S992" s="168"/>
      <c r="T992" s="169"/>
      <c r="AT992" s="165" t="s">
        <v>230</v>
      </c>
      <c r="AU992" s="165" t="s">
        <v>84</v>
      </c>
      <c r="AV992" s="13" t="s">
        <v>82</v>
      </c>
      <c r="AW992" s="13" t="s">
        <v>30</v>
      </c>
      <c r="AX992" s="13" t="s">
        <v>74</v>
      </c>
      <c r="AY992" s="165" t="s">
        <v>133</v>
      </c>
    </row>
    <row r="993" spans="2:51" s="14" customFormat="1" ht="11.25">
      <c r="B993" s="170"/>
      <c r="D993" s="150" t="s">
        <v>230</v>
      </c>
      <c r="E993" s="171" t="s">
        <v>1</v>
      </c>
      <c r="F993" s="172" t="s">
        <v>980</v>
      </c>
      <c r="H993" s="173">
        <v>0.363</v>
      </c>
      <c r="L993" s="170"/>
      <c r="M993" s="174"/>
      <c r="N993" s="175"/>
      <c r="O993" s="175"/>
      <c r="P993" s="175"/>
      <c r="Q993" s="175"/>
      <c r="R993" s="175"/>
      <c r="S993" s="175"/>
      <c r="T993" s="176"/>
      <c r="AT993" s="171" t="s">
        <v>230</v>
      </c>
      <c r="AU993" s="171" t="s">
        <v>84</v>
      </c>
      <c r="AV993" s="14" t="s">
        <v>84</v>
      </c>
      <c r="AW993" s="14" t="s">
        <v>30</v>
      </c>
      <c r="AX993" s="14" t="s">
        <v>74</v>
      </c>
      <c r="AY993" s="171" t="s">
        <v>133</v>
      </c>
    </row>
    <row r="994" spans="2:51" s="13" customFormat="1" ht="11.25">
      <c r="B994" s="164"/>
      <c r="D994" s="150" t="s">
        <v>230</v>
      </c>
      <c r="E994" s="165" t="s">
        <v>1</v>
      </c>
      <c r="F994" s="166" t="s">
        <v>957</v>
      </c>
      <c r="H994" s="165" t="s">
        <v>1</v>
      </c>
      <c r="L994" s="164"/>
      <c r="M994" s="167"/>
      <c r="N994" s="168"/>
      <c r="O994" s="168"/>
      <c r="P994" s="168"/>
      <c r="Q994" s="168"/>
      <c r="R994" s="168"/>
      <c r="S994" s="168"/>
      <c r="T994" s="169"/>
      <c r="AT994" s="165" t="s">
        <v>230</v>
      </c>
      <c r="AU994" s="165" t="s">
        <v>84</v>
      </c>
      <c r="AV994" s="13" t="s">
        <v>82</v>
      </c>
      <c r="AW994" s="13" t="s">
        <v>30</v>
      </c>
      <c r="AX994" s="13" t="s">
        <v>74</v>
      </c>
      <c r="AY994" s="165" t="s">
        <v>133</v>
      </c>
    </row>
    <row r="995" spans="2:51" s="14" customFormat="1" ht="11.25">
      <c r="B995" s="170"/>
      <c r="D995" s="150" t="s">
        <v>230</v>
      </c>
      <c r="E995" s="171" t="s">
        <v>1</v>
      </c>
      <c r="F995" s="172" t="s">
        <v>981</v>
      </c>
      <c r="H995" s="173">
        <v>0.395</v>
      </c>
      <c r="L995" s="170"/>
      <c r="M995" s="174"/>
      <c r="N995" s="175"/>
      <c r="O995" s="175"/>
      <c r="P995" s="175"/>
      <c r="Q995" s="175"/>
      <c r="R995" s="175"/>
      <c r="S995" s="175"/>
      <c r="T995" s="176"/>
      <c r="AT995" s="171" t="s">
        <v>230</v>
      </c>
      <c r="AU995" s="171" t="s">
        <v>84</v>
      </c>
      <c r="AV995" s="14" t="s">
        <v>84</v>
      </c>
      <c r="AW995" s="14" t="s">
        <v>30</v>
      </c>
      <c r="AX995" s="14" t="s">
        <v>74</v>
      </c>
      <c r="AY995" s="171" t="s">
        <v>133</v>
      </c>
    </row>
    <row r="996" spans="2:51" s="13" customFormat="1" ht="11.25">
      <c r="B996" s="164"/>
      <c r="D996" s="150" t="s">
        <v>230</v>
      </c>
      <c r="E996" s="165" t="s">
        <v>1</v>
      </c>
      <c r="F996" s="166" t="s">
        <v>959</v>
      </c>
      <c r="H996" s="165" t="s">
        <v>1</v>
      </c>
      <c r="L996" s="164"/>
      <c r="M996" s="167"/>
      <c r="N996" s="168"/>
      <c r="O996" s="168"/>
      <c r="P996" s="168"/>
      <c r="Q996" s="168"/>
      <c r="R996" s="168"/>
      <c r="S996" s="168"/>
      <c r="T996" s="169"/>
      <c r="AT996" s="165" t="s">
        <v>230</v>
      </c>
      <c r="AU996" s="165" t="s">
        <v>84</v>
      </c>
      <c r="AV996" s="13" t="s">
        <v>82</v>
      </c>
      <c r="AW996" s="13" t="s">
        <v>30</v>
      </c>
      <c r="AX996" s="13" t="s">
        <v>74</v>
      </c>
      <c r="AY996" s="165" t="s">
        <v>133</v>
      </c>
    </row>
    <row r="997" spans="2:51" s="14" customFormat="1" ht="11.25">
      <c r="B997" s="170"/>
      <c r="D997" s="150" t="s">
        <v>230</v>
      </c>
      <c r="E997" s="171" t="s">
        <v>1</v>
      </c>
      <c r="F997" s="172" t="s">
        <v>982</v>
      </c>
      <c r="H997" s="173">
        <v>0.145</v>
      </c>
      <c r="L997" s="170"/>
      <c r="M997" s="174"/>
      <c r="N997" s="175"/>
      <c r="O997" s="175"/>
      <c r="P997" s="175"/>
      <c r="Q997" s="175"/>
      <c r="R997" s="175"/>
      <c r="S997" s="175"/>
      <c r="T997" s="176"/>
      <c r="AT997" s="171" t="s">
        <v>230</v>
      </c>
      <c r="AU997" s="171" t="s">
        <v>84</v>
      </c>
      <c r="AV997" s="14" t="s">
        <v>84</v>
      </c>
      <c r="AW997" s="14" t="s">
        <v>30</v>
      </c>
      <c r="AX997" s="14" t="s">
        <v>74</v>
      </c>
      <c r="AY997" s="171" t="s">
        <v>133</v>
      </c>
    </row>
    <row r="998" spans="2:51" s="13" customFormat="1" ht="11.25">
      <c r="B998" s="164"/>
      <c r="D998" s="150" t="s">
        <v>230</v>
      </c>
      <c r="E998" s="165" t="s">
        <v>1</v>
      </c>
      <c r="F998" s="166" t="s">
        <v>961</v>
      </c>
      <c r="H998" s="165" t="s">
        <v>1</v>
      </c>
      <c r="L998" s="164"/>
      <c r="M998" s="167"/>
      <c r="N998" s="168"/>
      <c r="O998" s="168"/>
      <c r="P998" s="168"/>
      <c r="Q998" s="168"/>
      <c r="R998" s="168"/>
      <c r="S998" s="168"/>
      <c r="T998" s="169"/>
      <c r="AT998" s="165" t="s">
        <v>230</v>
      </c>
      <c r="AU998" s="165" t="s">
        <v>84</v>
      </c>
      <c r="AV998" s="13" t="s">
        <v>82</v>
      </c>
      <c r="AW998" s="13" t="s">
        <v>30</v>
      </c>
      <c r="AX998" s="13" t="s">
        <v>74</v>
      </c>
      <c r="AY998" s="165" t="s">
        <v>133</v>
      </c>
    </row>
    <row r="999" spans="2:51" s="14" customFormat="1" ht="11.25">
      <c r="B999" s="170"/>
      <c r="D999" s="150" t="s">
        <v>230</v>
      </c>
      <c r="E999" s="171" t="s">
        <v>1</v>
      </c>
      <c r="F999" s="172" t="s">
        <v>983</v>
      </c>
      <c r="H999" s="173">
        <v>0.558</v>
      </c>
      <c r="L999" s="170"/>
      <c r="M999" s="174"/>
      <c r="N999" s="175"/>
      <c r="O999" s="175"/>
      <c r="P999" s="175"/>
      <c r="Q999" s="175"/>
      <c r="R999" s="175"/>
      <c r="S999" s="175"/>
      <c r="T999" s="176"/>
      <c r="AT999" s="171" t="s">
        <v>230</v>
      </c>
      <c r="AU999" s="171" t="s">
        <v>84</v>
      </c>
      <c r="AV999" s="14" t="s">
        <v>84</v>
      </c>
      <c r="AW999" s="14" t="s">
        <v>30</v>
      </c>
      <c r="AX999" s="14" t="s">
        <v>74</v>
      </c>
      <c r="AY999" s="171" t="s">
        <v>133</v>
      </c>
    </row>
    <row r="1000" spans="2:51" s="13" customFormat="1" ht="11.25">
      <c r="B1000" s="164"/>
      <c r="D1000" s="150" t="s">
        <v>230</v>
      </c>
      <c r="E1000" s="165" t="s">
        <v>1</v>
      </c>
      <c r="F1000" s="166" t="s">
        <v>963</v>
      </c>
      <c r="H1000" s="165" t="s">
        <v>1</v>
      </c>
      <c r="L1000" s="164"/>
      <c r="M1000" s="167"/>
      <c r="N1000" s="168"/>
      <c r="O1000" s="168"/>
      <c r="P1000" s="168"/>
      <c r="Q1000" s="168"/>
      <c r="R1000" s="168"/>
      <c r="S1000" s="168"/>
      <c r="T1000" s="169"/>
      <c r="AT1000" s="165" t="s">
        <v>230</v>
      </c>
      <c r="AU1000" s="165" t="s">
        <v>84</v>
      </c>
      <c r="AV1000" s="13" t="s">
        <v>82</v>
      </c>
      <c r="AW1000" s="13" t="s">
        <v>30</v>
      </c>
      <c r="AX1000" s="13" t="s">
        <v>74</v>
      </c>
      <c r="AY1000" s="165" t="s">
        <v>133</v>
      </c>
    </row>
    <row r="1001" spans="2:51" s="14" customFormat="1" ht="11.25">
      <c r="B1001" s="170"/>
      <c r="D1001" s="150" t="s">
        <v>230</v>
      </c>
      <c r="E1001" s="171" t="s">
        <v>1</v>
      </c>
      <c r="F1001" s="172" t="s">
        <v>984</v>
      </c>
      <c r="H1001" s="173">
        <v>0.348</v>
      </c>
      <c r="L1001" s="170"/>
      <c r="M1001" s="174"/>
      <c r="N1001" s="175"/>
      <c r="O1001" s="175"/>
      <c r="P1001" s="175"/>
      <c r="Q1001" s="175"/>
      <c r="R1001" s="175"/>
      <c r="S1001" s="175"/>
      <c r="T1001" s="176"/>
      <c r="AT1001" s="171" t="s">
        <v>230</v>
      </c>
      <c r="AU1001" s="171" t="s">
        <v>84</v>
      </c>
      <c r="AV1001" s="14" t="s">
        <v>84</v>
      </c>
      <c r="AW1001" s="14" t="s">
        <v>30</v>
      </c>
      <c r="AX1001" s="14" t="s">
        <v>74</v>
      </c>
      <c r="AY1001" s="171" t="s">
        <v>133</v>
      </c>
    </row>
    <row r="1002" spans="2:51" s="13" customFormat="1" ht="11.25">
      <c r="B1002" s="164"/>
      <c r="D1002" s="150" t="s">
        <v>230</v>
      </c>
      <c r="E1002" s="165" t="s">
        <v>1</v>
      </c>
      <c r="F1002" s="166" t="s">
        <v>939</v>
      </c>
      <c r="H1002" s="165" t="s">
        <v>1</v>
      </c>
      <c r="L1002" s="164"/>
      <c r="M1002" s="167"/>
      <c r="N1002" s="168"/>
      <c r="O1002" s="168"/>
      <c r="P1002" s="168"/>
      <c r="Q1002" s="168"/>
      <c r="R1002" s="168"/>
      <c r="S1002" s="168"/>
      <c r="T1002" s="169"/>
      <c r="AT1002" s="165" t="s">
        <v>230</v>
      </c>
      <c r="AU1002" s="165" t="s">
        <v>84</v>
      </c>
      <c r="AV1002" s="13" t="s">
        <v>82</v>
      </c>
      <c r="AW1002" s="13" t="s">
        <v>30</v>
      </c>
      <c r="AX1002" s="13" t="s">
        <v>74</v>
      </c>
      <c r="AY1002" s="165" t="s">
        <v>133</v>
      </c>
    </row>
    <row r="1003" spans="2:51" s="14" customFormat="1" ht="11.25">
      <c r="B1003" s="170"/>
      <c r="D1003" s="150" t="s">
        <v>230</v>
      </c>
      <c r="E1003" s="171" t="s">
        <v>1</v>
      </c>
      <c r="F1003" s="172" t="s">
        <v>985</v>
      </c>
      <c r="H1003" s="173">
        <v>4.224</v>
      </c>
      <c r="L1003" s="170"/>
      <c r="M1003" s="174"/>
      <c r="N1003" s="175"/>
      <c r="O1003" s="175"/>
      <c r="P1003" s="175"/>
      <c r="Q1003" s="175"/>
      <c r="R1003" s="175"/>
      <c r="S1003" s="175"/>
      <c r="T1003" s="176"/>
      <c r="AT1003" s="171" t="s">
        <v>230</v>
      </c>
      <c r="AU1003" s="171" t="s">
        <v>84</v>
      </c>
      <c r="AV1003" s="14" t="s">
        <v>84</v>
      </c>
      <c r="AW1003" s="14" t="s">
        <v>30</v>
      </c>
      <c r="AX1003" s="14" t="s">
        <v>74</v>
      </c>
      <c r="AY1003" s="171" t="s">
        <v>133</v>
      </c>
    </row>
    <row r="1004" spans="2:51" s="15" customFormat="1" ht="11.25">
      <c r="B1004" s="177"/>
      <c r="D1004" s="150" t="s">
        <v>230</v>
      </c>
      <c r="E1004" s="178" t="s">
        <v>1</v>
      </c>
      <c r="F1004" s="179" t="s">
        <v>233</v>
      </c>
      <c r="H1004" s="180">
        <v>20.835</v>
      </c>
      <c r="L1004" s="177"/>
      <c r="M1004" s="181"/>
      <c r="N1004" s="182"/>
      <c r="O1004" s="182"/>
      <c r="P1004" s="182"/>
      <c r="Q1004" s="182"/>
      <c r="R1004" s="182"/>
      <c r="S1004" s="182"/>
      <c r="T1004" s="183"/>
      <c r="AT1004" s="178" t="s">
        <v>230</v>
      </c>
      <c r="AU1004" s="178" t="s">
        <v>84</v>
      </c>
      <c r="AV1004" s="15" t="s">
        <v>138</v>
      </c>
      <c r="AW1004" s="15" t="s">
        <v>30</v>
      </c>
      <c r="AX1004" s="15" t="s">
        <v>82</v>
      </c>
      <c r="AY1004" s="178" t="s">
        <v>133</v>
      </c>
    </row>
    <row r="1005" spans="1:65" s="2" customFormat="1" ht="16.5" customHeight="1">
      <c r="A1005" s="30"/>
      <c r="B1005" s="136"/>
      <c r="C1005" s="184" t="s">
        <v>986</v>
      </c>
      <c r="D1005" s="184" t="s">
        <v>244</v>
      </c>
      <c r="E1005" s="185" t="s">
        <v>987</v>
      </c>
      <c r="F1005" s="186" t="s">
        <v>988</v>
      </c>
      <c r="G1005" s="187" t="s">
        <v>229</v>
      </c>
      <c r="H1005" s="188">
        <v>0.348</v>
      </c>
      <c r="I1005" s="245"/>
      <c r="J1005" s="189">
        <f>ROUND(I1005*H1005,2)</f>
        <v>0</v>
      </c>
      <c r="K1005" s="190"/>
      <c r="L1005" s="191"/>
      <c r="M1005" s="192" t="s">
        <v>1</v>
      </c>
      <c r="N1005" s="193" t="s">
        <v>39</v>
      </c>
      <c r="O1005" s="146">
        <v>0</v>
      </c>
      <c r="P1005" s="146">
        <f>O1005*H1005</f>
        <v>0</v>
      </c>
      <c r="Q1005" s="146">
        <v>0</v>
      </c>
      <c r="R1005" s="146">
        <f>Q1005*H1005</f>
        <v>0</v>
      </c>
      <c r="S1005" s="146">
        <v>0</v>
      </c>
      <c r="T1005" s="147">
        <f>S1005*H1005</f>
        <v>0</v>
      </c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R1005" s="148" t="s">
        <v>281</v>
      </c>
      <c r="AT1005" s="148" t="s">
        <v>244</v>
      </c>
      <c r="AU1005" s="148" t="s">
        <v>84</v>
      </c>
      <c r="AY1005" s="18" t="s">
        <v>133</v>
      </c>
      <c r="BE1005" s="149">
        <f>IF(N1005="základní",J1005,0)</f>
        <v>0</v>
      </c>
      <c r="BF1005" s="149">
        <f>IF(N1005="snížená",J1005,0)</f>
        <v>0</v>
      </c>
      <c r="BG1005" s="149">
        <f>IF(N1005="zákl. přenesená",J1005,0)</f>
        <v>0</v>
      </c>
      <c r="BH1005" s="149">
        <f>IF(N1005="sníž. přenesená",J1005,0)</f>
        <v>0</v>
      </c>
      <c r="BI1005" s="149">
        <f>IF(N1005="nulová",J1005,0)</f>
        <v>0</v>
      </c>
      <c r="BJ1005" s="18" t="s">
        <v>82</v>
      </c>
      <c r="BK1005" s="149">
        <f>ROUND(I1005*H1005,2)</f>
        <v>0</v>
      </c>
      <c r="BL1005" s="18" t="s">
        <v>169</v>
      </c>
      <c r="BM1005" s="148" t="s">
        <v>989</v>
      </c>
    </row>
    <row r="1006" spans="2:51" s="13" customFormat="1" ht="11.25">
      <c r="B1006" s="164"/>
      <c r="D1006" s="150" t="s">
        <v>230</v>
      </c>
      <c r="E1006" s="165" t="s">
        <v>1</v>
      </c>
      <c r="F1006" s="166" t="s">
        <v>963</v>
      </c>
      <c r="H1006" s="165" t="s">
        <v>1</v>
      </c>
      <c r="L1006" s="164"/>
      <c r="M1006" s="167"/>
      <c r="N1006" s="168"/>
      <c r="O1006" s="168"/>
      <c r="P1006" s="168"/>
      <c r="Q1006" s="168"/>
      <c r="R1006" s="168"/>
      <c r="S1006" s="168"/>
      <c r="T1006" s="169"/>
      <c r="AT1006" s="165" t="s">
        <v>230</v>
      </c>
      <c r="AU1006" s="165" t="s">
        <v>84</v>
      </c>
      <c r="AV1006" s="13" t="s">
        <v>82</v>
      </c>
      <c r="AW1006" s="13" t="s">
        <v>30</v>
      </c>
      <c r="AX1006" s="13" t="s">
        <v>74</v>
      </c>
      <c r="AY1006" s="165" t="s">
        <v>133</v>
      </c>
    </row>
    <row r="1007" spans="2:51" s="14" customFormat="1" ht="11.25">
      <c r="B1007" s="170"/>
      <c r="D1007" s="150" t="s">
        <v>230</v>
      </c>
      <c r="E1007" s="171" t="s">
        <v>1</v>
      </c>
      <c r="F1007" s="172" t="s">
        <v>984</v>
      </c>
      <c r="H1007" s="173">
        <v>0.348</v>
      </c>
      <c r="L1007" s="170"/>
      <c r="M1007" s="174"/>
      <c r="N1007" s="175"/>
      <c r="O1007" s="175"/>
      <c r="P1007" s="175"/>
      <c r="Q1007" s="175"/>
      <c r="R1007" s="175"/>
      <c r="S1007" s="175"/>
      <c r="T1007" s="176"/>
      <c r="AT1007" s="171" t="s">
        <v>230</v>
      </c>
      <c r="AU1007" s="171" t="s">
        <v>84</v>
      </c>
      <c r="AV1007" s="14" t="s">
        <v>84</v>
      </c>
      <c r="AW1007" s="14" t="s">
        <v>30</v>
      </c>
      <c r="AX1007" s="14" t="s">
        <v>74</v>
      </c>
      <c r="AY1007" s="171" t="s">
        <v>133</v>
      </c>
    </row>
    <row r="1008" spans="2:51" s="15" customFormat="1" ht="11.25">
      <c r="B1008" s="177"/>
      <c r="D1008" s="150" t="s">
        <v>230</v>
      </c>
      <c r="E1008" s="178" t="s">
        <v>1</v>
      </c>
      <c r="F1008" s="179" t="s">
        <v>233</v>
      </c>
      <c r="H1008" s="180">
        <v>0.348</v>
      </c>
      <c r="L1008" s="177"/>
      <c r="M1008" s="181"/>
      <c r="N1008" s="182"/>
      <c r="O1008" s="182"/>
      <c r="P1008" s="182"/>
      <c r="Q1008" s="182"/>
      <c r="R1008" s="182"/>
      <c r="S1008" s="182"/>
      <c r="T1008" s="183"/>
      <c r="AT1008" s="178" t="s">
        <v>230</v>
      </c>
      <c r="AU1008" s="178" t="s">
        <v>84</v>
      </c>
      <c r="AV1008" s="15" t="s">
        <v>138</v>
      </c>
      <c r="AW1008" s="15" t="s">
        <v>30</v>
      </c>
      <c r="AX1008" s="15" t="s">
        <v>82</v>
      </c>
      <c r="AY1008" s="178" t="s">
        <v>133</v>
      </c>
    </row>
    <row r="1009" spans="1:65" s="2" customFormat="1" ht="24.2" customHeight="1">
      <c r="A1009" s="30"/>
      <c r="B1009" s="136"/>
      <c r="C1009" s="137" t="s">
        <v>584</v>
      </c>
      <c r="D1009" s="137" t="s">
        <v>134</v>
      </c>
      <c r="E1009" s="138" t="s">
        <v>990</v>
      </c>
      <c r="F1009" s="139" t="s">
        <v>991</v>
      </c>
      <c r="G1009" s="140" t="s">
        <v>262</v>
      </c>
      <c r="H1009" s="141">
        <v>128.5</v>
      </c>
      <c r="I1009" s="242"/>
      <c r="J1009" s="142">
        <f>ROUND(I1009*H1009,2)</f>
        <v>0</v>
      </c>
      <c r="K1009" s="143"/>
      <c r="L1009" s="31"/>
      <c r="M1009" s="144" t="s">
        <v>1</v>
      </c>
      <c r="N1009" s="145" t="s">
        <v>39</v>
      </c>
      <c r="O1009" s="146">
        <v>0</v>
      </c>
      <c r="P1009" s="146">
        <f>O1009*H1009</f>
        <v>0</v>
      </c>
      <c r="Q1009" s="146">
        <v>0</v>
      </c>
      <c r="R1009" s="146">
        <f>Q1009*H1009</f>
        <v>0</v>
      </c>
      <c r="S1009" s="146">
        <v>0</v>
      </c>
      <c r="T1009" s="147">
        <f>S1009*H1009</f>
        <v>0</v>
      </c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R1009" s="148" t="s">
        <v>169</v>
      </c>
      <c r="AT1009" s="148" t="s">
        <v>134</v>
      </c>
      <c r="AU1009" s="148" t="s">
        <v>84</v>
      </c>
      <c r="AY1009" s="18" t="s">
        <v>133</v>
      </c>
      <c r="BE1009" s="149">
        <f>IF(N1009="základní",J1009,0)</f>
        <v>0</v>
      </c>
      <c r="BF1009" s="149">
        <f>IF(N1009="snížená",J1009,0)</f>
        <v>0</v>
      </c>
      <c r="BG1009" s="149">
        <f>IF(N1009="zákl. přenesená",J1009,0)</f>
        <v>0</v>
      </c>
      <c r="BH1009" s="149">
        <f>IF(N1009="sníž. přenesená",J1009,0)</f>
        <v>0</v>
      </c>
      <c r="BI1009" s="149">
        <f>IF(N1009="nulová",J1009,0)</f>
        <v>0</v>
      </c>
      <c r="BJ1009" s="18" t="s">
        <v>82</v>
      </c>
      <c r="BK1009" s="149">
        <f>ROUND(I1009*H1009,2)</f>
        <v>0</v>
      </c>
      <c r="BL1009" s="18" t="s">
        <v>169</v>
      </c>
      <c r="BM1009" s="148" t="s">
        <v>992</v>
      </c>
    </row>
    <row r="1010" spans="2:51" s="13" customFormat="1" ht="11.25">
      <c r="B1010" s="164"/>
      <c r="D1010" s="150" t="s">
        <v>230</v>
      </c>
      <c r="E1010" s="165" t="s">
        <v>1</v>
      </c>
      <c r="F1010" s="166" t="s">
        <v>709</v>
      </c>
      <c r="H1010" s="165" t="s">
        <v>1</v>
      </c>
      <c r="L1010" s="164"/>
      <c r="M1010" s="167"/>
      <c r="N1010" s="168"/>
      <c r="O1010" s="168"/>
      <c r="P1010" s="168"/>
      <c r="Q1010" s="168"/>
      <c r="R1010" s="168"/>
      <c r="S1010" s="168"/>
      <c r="T1010" s="169"/>
      <c r="AT1010" s="165" t="s">
        <v>230</v>
      </c>
      <c r="AU1010" s="165" t="s">
        <v>84</v>
      </c>
      <c r="AV1010" s="13" t="s">
        <v>82</v>
      </c>
      <c r="AW1010" s="13" t="s">
        <v>30</v>
      </c>
      <c r="AX1010" s="13" t="s">
        <v>74</v>
      </c>
      <c r="AY1010" s="165" t="s">
        <v>133</v>
      </c>
    </row>
    <row r="1011" spans="2:51" s="14" customFormat="1" ht="11.25">
      <c r="B1011" s="170"/>
      <c r="D1011" s="150" t="s">
        <v>230</v>
      </c>
      <c r="E1011" s="171" t="s">
        <v>1</v>
      </c>
      <c r="F1011" s="172" t="s">
        <v>993</v>
      </c>
      <c r="H1011" s="173">
        <v>12.5</v>
      </c>
      <c r="L1011" s="170"/>
      <c r="M1011" s="174"/>
      <c r="N1011" s="175"/>
      <c r="O1011" s="175"/>
      <c r="P1011" s="175"/>
      <c r="Q1011" s="175"/>
      <c r="R1011" s="175"/>
      <c r="S1011" s="175"/>
      <c r="T1011" s="176"/>
      <c r="AT1011" s="171" t="s">
        <v>230</v>
      </c>
      <c r="AU1011" s="171" t="s">
        <v>84</v>
      </c>
      <c r="AV1011" s="14" t="s">
        <v>84</v>
      </c>
      <c r="AW1011" s="14" t="s">
        <v>30</v>
      </c>
      <c r="AX1011" s="14" t="s">
        <v>74</v>
      </c>
      <c r="AY1011" s="171" t="s">
        <v>133</v>
      </c>
    </row>
    <row r="1012" spans="2:51" s="13" customFormat="1" ht="11.25">
      <c r="B1012" s="164"/>
      <c r="D1012" s="150" t="s">
        <v>230</v>
      </c>
      <c r="E1012" s="165" t="s">
        <v>1</v>
      </c>
      <c r="F1012" s="166" t="s">
        <v>831</v>
      </c>
      <c r="H1012" s="165" t="s">
        <v>1</v>
      </c>
      <c r="L1012" s="164"/>
      <c r="M1012" s="167"/>
      <c r="N1012" s="168"/>
      <c r="O1012" s="168"/>
      <c r="P1012" s="168"/>
      <c r="Q1012" s="168"/>
      <c r="R1012" s="168"/>
      <c r="S1012" s="168"/>
      <c r="T1012" s="169"/>
      <c r="AT1012" s="165" t="s">
        <v>230</v>
      </c>
      <c r="AU1012" s="165" t="s">
        <v>84</v>
      </c>
      <c r="AV1012" s="13" t="s">
        <v>82</v>
      </c>
      <c r="AW1012" s="13" t="s">
        <v>30</v>
      </c>
      <c r="AX1012" s="13" t="s">
        <v>74</v>
      </c>
      <c r="AY1012" s="165" t="s">
        <v>133</v>
      </c>
    </row>
    <row r="1013" spans="2:51" s="14" customFormat="1" ht="11.25">
      <c r="B1013" s="170"/>
      <c r="D1013" s="150" t="s">
        <v>230</v>
      </c>
      <c r="E1013" s="171" t="s">
        <v>1</v>
      </c>
      <c r="F1013" s="172" t="s">
        <v>994</v>
      </c>
      <c r="H1013" s="173">
        <v>38.5</v>
      </c>
      <c r="L1013" s="170"/>
      <c r="M1013" s="174"/>
      <c r="N1013" s="175"/>
      <c r="O1013" s="175"/>
      <c r="P1013" s="175"/>
      <c r="Q1013" s="175"/>
      <c r="R1013" s="175"/>
      <c r="S1013" s="175"/>
      <c r="T1013" s="176"/>
      <c r="AT1013" s="171" t="s">
        <v>230</v>
      </c>
      <c r="AU1013" s="171" t="s">
        <v>84</v>
      </c>
      <c r="AV1013" s="14" t="s">
        <v>84</v>
      </c>
      <c r="AW1013" s="14" t="s">
        <v>30</v>
      </c>
      <c r="AX1013" s="14" t="s">
        <v>74</v>
      </c>
      <c r="AY1013" s="171" t="s">
        <v>133</v>
      </c>
    </row>
    <row r="1014" spans="2:51" s="13" customFormat="1" ht="11.25">
      <c r="B1014" s="164"/>
      <c r="D1014" s="150" t="s">
        <v>230</v>
      </c>
      <c r="E1014" s="165" t="s">
        <v>1</v>
      </c>
      <c r="F1014" s="166" t="s">
        <v>713</v>
      </c>
      <c r="H1014" s="165" t="s">
        <v>1</v>
      </c>
      <c r="L1014" s="164"/>
      <c r="M1014" s="167"/>
      <c r="N1014" s="168"/>
      <c r="O1014" s="168"/>
      <c r="P1014" s="168"/>
      <c r="Q1014" s="168"/>
      <c r="R1014" s="168"/>
      <c r="S1014" s="168"/>
      <c r="T1014" s="169"/>
      <c r="AT1014" s="165" t="s">
        <v>230</v>
      </c>
      <c r="AU1014" s="165" t="s">
        <v>84</v>
      </c>
      <c r="AV1014" s="13" t="s">
        <v>82</v>
      </c>
      <c r="AW1014" s="13" t="s">
        <v>30</v>
      </c>
      <c r="AX1014" s="13" t="s">
        <v>74</v>
      </c>
      <c r="AY1014" s="165" t="s">
        <v>133</v>
      </c>
    </row>
    <row r="1015" spans="2:51" s="14" customFormat="1" ht="11.25">
      <c r="B1015" s="170"/>
      <c r="D1015" s="150" t="s">
        <v>230</v>
      </c>
      <c r="E1015" s="171" t="s">
        <v>1</v>
      </c>
      <c r="F1015" s="172" t="s">
        <v>995</v>
      </c>
      <c r="H1015" s="173">
        <v>65.4</v>
      </c>
      <c r="L1015" s="170"/>
      <c r="M1015" s="174"/>
      <c r="N1015" s="175"/>
      <c r="O1015" s="175"/>
      <c r="P1015" s="175"/>
      <c r="Q1015" s="175"/>
      <c r="R1015" s="175"/>
      <c r="S1015" s="175"/>
      <c r="T1015" s="176"/>
      <c r="AT1015" s="171" t="s">
        <v>230</v>
      </c>
      <c r="AU1015" s="171" t="s">
        <v>84</v>
      </c>
      <c r="AV1015" s="14" t="s">
        <v>84</v>
      </c>
      <c r="AW1015" s="14" t="s">
        <v>30</v>
      </c>
      <c r="AX1015" s="14" t="s">
        <v>74</v>
      </c>
      <c r="AY1015" s="171" t="s">
        <v>133</v>
      </c>
    </row>
    <row r="1016" spans="2:51" s="13" customFormat="1" ht="11.25">
      <c r="B1016" s="164"/>
      <c r="D1016" s="150" t="s">
        <v>230</v>
      </c>
      <c r="E1016" s="165" t="s">
        <v>1</v>
      </c>
      <c r="F1016" s="166" t="s">
        <v>715</v>
      </c>
      <c r="H1016" s="165" t="s">
        <v>1</v>
      </c>
      <c r="L1016" s="164"/>
      <c r="M1016" s="167"/>
      <c r="N1016" s="168"/>
      <c r="O1016" s="168"/>
      <c r="P1016" s="168"/>
      <c r="Q1016" s="168"/>
      <c r="R1016" s="168"/>
      <c r="S1016" s="168"/>
      <c r="T1016" s="169"/>
      <c r="AT1016" s="165" t="s">
        <v>230</v>
      </c>
      <c r="AU1016" s="165" t="s">
        <v>84</v>
      </c>
      <c r="AV1016" s="13" t="s">
        <v>82</v>
      </c>
      <c r="AW1016" s="13" t="s">
        <v>30</v>
      </c>
      <c r="AX1016" s="13" t="s">
        <v>74</v>
      </c>
      <c r="AY1016" s="165" t="s">
        <v>133</v>
      </c>
    </row>
    <row r="1017" spans="2:51" s="14" customFormat="1" ht="11.25">
      <c r="B1017" s="170"/>
      <c r="D1017" s="150" t="s">
        <v>230</v>
      </c>
      <c r="E1017" s="171" t="s">
        <v>1</v>
      </c>
      <c r="F1017" s="172" t="s">
        <v>996</v>
      </c>
      <c r="H1017" s="173">
        <v>12.1</v>
      </c>
      <c r="L1017" s="170"/>
      <c r="M1017" s="174"/>
      <c r="N1017" s="175"/>
      <c r="O1017" s="175"/>
      <c r="P1017" s="175"/>
      <c r="Q1017" s="175"/>
      <c r="R1017" s="175"/>
      <c r="S1017" s="175"/>
      <c r="T1017" s="176"/>
      <c r="AT1017" s="171" t="s">
        <v>230</v>
      </c>
      <c r="AU1017" s="171" t="s">
        <v>84</v>
      </c>
      <c r="AV1017" s="14" t="s">
        <v>84</v>
      </c>
      <c r="AW1017" s="14" t="s">
        <v>30</v>
      </c>
      <c r="AX1017" s="14" t="s">
        <v>74</v>
      </c>
      <c r="AY1017" s="171" t="s">
        <v>133</v>
      </c>
    </row>
    <row r="1018" spans="2:51" s="15" customFormat="1" ht="11.25">
      <c r="B1018" s="177"/>
      <c r="D1018" s="150" t="s">
        <v>230</v>
      </c>
      <c r="E1018" s="178" t="s">
        <v>1</v>
      </c>
      <c r="F1018" s="179" t="s">
        <v>233</v>
      </c>
      <c r="H1018" s="180">
        <v>128.5</v>
      </c>
      <c r="L1018" s="177"/>
      <c r="M1018" s="181"/>
      <c r="N1018" s="182"/>
      <c r="O1018" s="182"/>
      <c r="P1018" s="182"/>
      <c r="Q1018" s="182"/>
      <c r="R1018" s="182"/>
      <c r="S1018" s="182"/>
      <c r="T1018" s="183"/>
      <c r="AT1018" s="178" t="s">
        <v>230</v>
      </c>
      <c r="AU1018" s="178" t="s">
        <v>84</v>
      </c>
      <c r="AV1018" s="15" t="s">
        <v>138</v>
      </c>
      <c r="AW1018" s="15" t="s">
        <v>30</v>
      </c>
      <c r="AX1018" s="15" t="s">
        <v>82</v>
      </c>
      <c r="AY1018" s="178" t="s">
        <v>133</v>
      </c>
    </row>
    <row r="1019" spans="1:65" s="2" customFormat="1" ht="16.5" customHeight="1">
      <c r="A1019" s="30"/>
      <c r="B1019" s="136"/>
      <c r="C1019" s="184" t="s">
        <v>997</v>
      </c>
      <c r="D1019" s="184" t="s">
        <v>244</v>
      </c>
      <c r="E1019" s="185" t="s">
        <v>998</v>
      </c>
      <c r="F1019" s="186" t="s">
        <v>999</v>
      </c>
      <c r="G1019" s="187" t="s">
        <v>262</v>
      </c>
      <c r="H1019" s="188">
        <v>133.64</v>
      </c>
      <c r="I1019" s="245"/>
      <c r="J1019" s="189">
        <f>ROUND(I1019*H1019,2)</f>
        <v>0</v>
      </c>
      <c r="K1019" s="190"/>
      <c r="L1019" s="191"/>
      <c r="M1019" s="192" t="s">
        <v>1</v>
      </c>
      <c r="N1019" s="193" t="s">
        <v>39</v>
      </c>
      <c r="O1019" s="146">
        <v>0</v>
      </c>
      <c r="P1019" s="146">
        <f>O1019*H1019</f>
        <v>0</v>
      </c>
      <c r="Q1019" s="146">
        <v>0</v>
      </c>
      <c r="R1019" s="146">
        <f>Q1019*H1019</f>
        <v>0</v>
      </c>
      <c r="S1019" s="146">
        <v>0</v>
      </c>
      <c r="T1019" s="147">
        <f>S1019*H1019</f>
        <v>0</v>
      </c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R1019" s="148" t="s">
        <v>281</v>
      </c>
      <c r="AT1019" s="148" t="s">
        <v>244</v>
      </c>
      <c r="AU1019" s="148" t="s">
        <v>84</v>
      </c>
      <c r="AY1019" s="18" t="s">
        <v>133</v>
      </c>
      <c r="BE1019" s="149">
        <f>IF(N1019="základní",J1019,0)</f>
        <v>0</v>
      </c>
      <c r="BF1019" s="149">
        <f>IF(N1019="snížená",J1019,0)</f>
        <v>0</v>
      </c>
      <c r="BG1019" s="149">
        <f>IF(N1019="zákl. přenesená",J1019,0)</f>
        <v>0</v>
      </c>
      <c r="BH1019" s="149">
        <f>IF(N1019="sníž. přenesená",J1019,0)</f>
        <v>0</v>
      </c>
      <c r="BI1019" s="149">
        <f>IF(N1019="nulová",J1019,0)</f>
        <v>0</v>
      </c>
      <c r="BJ1019" s="18" t="s">
        <v>82</v>
      </c>
      <c r="BK1019" s="149">
        <f>ROUND(I1019*H1019,2)</f>
        <v>0</v>
      </c>
      <c r="BL1019" s="18" t="s">
        <v>169</v>
      </c>
      <c r="BM1019" s="148" t="s">
        <v>1000</v>
      </c>
    </row>
    <row r="1020" spans="2:51" s="13" customFormat="1" ht="11.25">
      <c r="B1020" s="164"/>
      <c r="D1020" s="150" t="s">
        <v>230</v>
      </c>
      <c r="E1020" s="165" t="s">
        <v>1</v>
      </c>
      <c r="F1020" s="166" t="s">
        <v>709</v>
      </c>
      <c r="H1020" s="165" t="s">
        <v>1</v>
      </c>
      <c r="L1020" s="164"/>
      <c r="M1020" s="167"/>
      <c r="N1020" s="168"/>
      <c r="O1020" s="168"/>
      <c r="P1020" s="168"/>
      <c r="Q1020" s="168"/>
      <c r="R1020" s="168"/>
      <c r="S1020" s="168"/>
      <c r="T1020" s="169"/>
      <c r="AT1020" s="165" t="s">
        <v>230</v>
      </c>
      <c r="AU1020" s="165" t="s">
        <v>84</v>
      </c>
      <c r="AV1020" s="13" t="s">
        <v>82</v>
      </c>
      <c r="AW1020" s="13" t="s">
        <v>30</v>
      </c>
      <c r="AX1020" s="13" t="s">
        <v>74</v>
      </c>
      <c r="AY1020" s="165" t="s">
        <v>133</v>
      </c>
    </row>
    <row r="1021" spans="2:51" s="14" customFormat="1" ht="11.25">
      <c r="B1021" s="170"/>
      <c r="D1021" s="150" t="s">
        <v>230</v>
      </c>
      <c r="E1021" s="171" t="s">
        <v>1</v>
      </c>
      <c r="F1021" s="172" t="s">
        <v>993</v>
      </c>
      <c r="H1021" s="173">
        <v>12.5</v>
      </c>
      <c r="L1021" s="170"/>
      <c r="M1021" s="174"/>
      <c r="N1021" s="175"/>
      <c r="O1021" s="175"/>
      <c r="P1021" s="175"/>
      <c r="Q1021" s="175"/>
      <c r="R1021" s="175"/>
      <c r="S1021" s="175"/>
      <c r="T1021" s="176"/>
      <c r="AT1021" s="171" t="s">
        <v>230</v>
      </c>
      <c r="AU1021" s="171" t="s">
        <v>84</v>
      </c>
      <c r="AV1021" s="14" t="s">
        <v>84</v>
      </c>
      <c r="AW1021" s="14" t="s">
        <v>30</v>
      </c>
      <c r="AX1021" s="14" t="s">
        <v>74</v>
      </c>
      <c r="AY1021" s="171" t="s">
        <v>133</v>
      </c>
    </row>
    <row r="1022" spans="2:51" s="13" customFormat="1" ht="11.25">
      <c r="B1022" s="164"/>
      <c r="D1022" s="150" t="s">
        <v>230</v>
      </c>
      <c r="E1022" s="165" t="s">
        <v>1</v>
      </c>
      <c r="F1022" s="166" t="s">
        <v>831</v>
      </c>
      <c r="H1022" s="165" t="s">
        <v>1</v>
      </c>
      <c r="L1022" s="164"/>
      <c r="M1022" s="167"/>
      <c r="N1022" s="168"/>
      <c r="O1022" s="168"/>
      <c r="P1022" s="168"/>
      <c r="Q1022" s="168"/>
      <c r="R1022" s="168"/>
      <c r="S1022" s="168"/>
      <c r="T1022" s="169"/>
      <c r="AT1022" s="165" t="s">
        <v>230</v>
      </c>
      <c r="AU1022" s="165" t="s">
        <v>84</v>
      </c>
      <c r="AV1022" s="13" t="s">
        <v>82</v>
      </c>
      <c r="AW1022" s="13" t="s">
        <v>30</v>
      </c>
      <c r="AX1022" s="13" t="s">
        <v>74</v>
      </c>
      <c r="AY1022" s="165" t="s">
        <v>133</v>
      </c>
    </row>
    <row r="1023" spans="2:51" s="14" customFormat="1" ht="11.25">
      <c r="B1023" s="170"/>
      <c r="D1023" s="150" t="s">
        <v>230</v>
      </c>
      <c r="E1023" s="171" t="s">
        <v>1</v>
      </c>
      <c r="F1023" s="172" t="s">
        <v>994</v>
      </c>
      <c r="H1023" s="173">
        <v>38.5</v>
      </c>
      <c r="L1023" s="170"/>
      <c r="M1023" s="174"/>
      <c r="N1023" s="175"/>
      <c r="O1023" s="175"/>
      <c r="P1023" s="175"/>
      <c r="Q1023" s="175"/>
      <c r="R1023" s="175"/>
      <c r="S1023" s="175"/>
      <c r="T1023" s="176"/>
      <c r="AT1023" s="171" t="s">
        <v>230</v>
      </c>
      <c r="AU1023" s="171" t="s">
        <v>84</v>
      </c>
      <c r="AV1023" s="14" t="s">
        <v>84</v>
      </c>
      <c r="AW1023" s="14" t="s">
        <v>30</v>
      </c>
      <c r="AX1023" s="14" t="s">
        <v>74</v>
      </c>
      <c r="AY1023" s="171" t="s">
        <v>133</v>
      </c>
    </row>
    <row r="1024" spans="2:51" s="13" customFormat="1" ht="11.25">
      <c r="B1024" s="164"/>
      <c r="D1024" s="150" t="s">
        <v>230</v>
      </c>
      <c r="E1024" s="165" t="s">
        <v>1</v>
      </c>
      <c r="F1024" s="166" t="s">
        <v>713</v>
      </c>
      <c r="H1024" s="165" t="s">
        <v>1</v>
      </c>
      <c r="L1024" s="164"/>
      <c r="M1024" s="167"/>
      <c r="N1024" s="168"/>
      <c r="O1024" s="168"/>
      <c r="P1024" s="168"/>
      <c r="Q1024" s="168"/>
      <c r="R1024" s="168"/>
      <c r="S1024" s="168"/>
      <c r="T1024" s="169"/>
      <c r="AT1024" s="165" t="s">
        <v>230</v>
      </c>
      <c r="AU1024" s="165" t="s">
        <v>84</v>
      </c>
      <c r="AV1024" s="13" t="s">
        <v>82</v>
      </c>
      <c r="AW1024" s="13" t="s">
        <v>30</v>
      </c>
      <c r="AX1024" s="13" t="s">
        <v>74</v>
      </c>
      <c r="AY1024" s="165" t="s">
        <v>133</v>
      </c>
    </row>
    <row r="1025" spans="2:51" s="14" customFormat="1" ht="11.25">
      <c r="B1025" s="170"/>
      <c r="D1025" s="150" t="s">
        <v>230</v>
      </c>
      <c r="E1025" s="171" t="s">
        <v>1</v>
      </c>
      <c r="F1025" s="172" t="s">
        <v>995</v>
      </c>
      <c r="H1025" s="173">
        <v>65.4</v>
      </c>
      <c r="L1025" s="170"/>
      <c r="M1025" s="174"/>
      <c r="N1025" s="175"/>
      <c r="O1025" s="175"/>
      <c r="P1025" s="175"/>
      <c r="Q1025" s="175"/>
      <c r="R1025" s="175"/>
      <c r="S1025" s="175"/>
      <c r="T1025" s="176"/>
      <c r="AT1025" s="171" t="s">
        <v>230</v>
      </c>
      <c r="AU1025" s="171" t="s">
        <v>84</v>
      </c>
      <c r="AV1025" s="14" t="s">
        <v>84</v>
      </c>
      <c r="AW1025" s="14" t="s">
        <v>30</v>
      </c>
      <c r="AX1025" s="14" t="s">
        <v>74</v>
      </c>
      <c r="AY1025" s="171" t="s">
        <v>133</v>
      </c>
    </row>
    <row r="1026" spans="2:51" s="13" customFormat="1" ht="11.25">
      <c r="B1026" s="164"/>
      <c r="D1026" s="150" t="s">
        <v>230</v>
      </c>
      <c r="E1026" s="165" t="s">
        <v>1</v>
      </c>
      <c r="F1026" s="166" t="s">
        <v>715</v>
      </c>
      <c r="H1026" s="165" t="s">
        <v>1</v>
      </c>
      <c r="L1026" s="164"/>
      <c r="M1026" s="167"/>
      <c r="N1026" s="168"/>
      <c r="O1026" s="168"/>
      <c r="P1026" s="168"/>
      <c r="Q1026" s="168"/>
      <c r="R1026" s="168"/>
      <c r="S1026" s="168"/>
      <c r="T1026" s="169"/>
      <c r="AT1026" s="165" t="s">
        <v>230</v>
      </c>
      <c r="AU1026" s="165" t="s">
        <v>84</v>
      </c>
      <c r="AV1026" s="13" t="s">
        <v>82</v>
      </c>
      <c r="AW1026" s="13" t="s">
        <v>30</v>
      </c>
      <c r="AX1026" s="13" t="s">
        <v>74</v>
      </c>
      <c r="AY1026" s="165" t="s">
        <v>133</v>
      </c>
    </row>
    <row r="1027" spans="2:51" s="14" customFormat="1" ht="11.25">
      <c r="B1027" s="170"/>
      <c r="D1027" s="150" t="s">
        <v>230</v>
      </c>
      <c r="E1027" s="171" t="s">
        <v>1</v>
      </c>
      <c r="F1027" s="172" t="s">
        <v>996</v>
      </c>
      <c r="H1027" s="173">
        <v>12.1</v>
      </c>
      <c r="L1027" s="170"/>
      <c r="M1027" s="174"/>
      <c r="N1027" s="175"/>
      <c r="O1027" s="175"/>
      <c r="P1027" s="175"/>
      <c r="Q1027" s="175"/>
      <c r="R1027" s="175"/>
      <c r="S1027" s="175"/>
      <c r="T1027" s="176"/>
      <c r="AT1027" s="171" t="s">
        <v>230</v>
      </c>
      <c r="AU1027" s="171" t="s">
        <v>84</v>
      </c>
      <c r="AV1027" s="14" t="s">
        <v>84</v>
      </c>
      <c r="AW1027" s="14" t="s">
        <v>30</v>
      </c>
      <c r="AX1027" s="14" t="s">
        <v>74</v>
      </c>
      <c r="AY1027" s="171" t="s">
        <v>133</v>
      </c>
    </row>
    <row r="1028" spans="2:51" s="15" customFormat="1" ht="11.25">
      <c r="B1028" s="177"/>
      <c r="D1028" s="150" t="s">
        <v>230</v>
      </c>
      <c r="E1028" s="178" t="s">
        <v>1</v>
      </c>
      <c r="F1028" s="179" t="s">
        <v>233</v>
      </c>
      <c r="H1028" s="180">
        <v>128.5</v>
      </c>
      <c r="L1028" s="177"/>
      <c r="M1028" s="181"/>
      <c r="N1028" s="182"/>
      <c r="O1028" s="182"/>
      <c r="P1028" s="182"/>
      <c r="Q1028" s="182"/>
      <c r="R1028" s="182"/>
      <c r="S1028" s="182"/>
      <c r="T1028" s="183"/>
      <c r="AT1028" s="178" t="s">
        <v>230</v>
      </c>
      <c r="AU1028" s="178" t="s">
        <v>84</v>
      </c>
      <c r="AV1028" s="15" t="s">
        <v>138</v>
      </c>
      <c r="AW1028" s="15" t="s">
        <v>30</v>
      </c>
      <c r="AX1028" s="15" t="s">
        <v>74</v>
      </c>
      <c r="AY1028" s="178" t="s">
        <v>133</v>
      </c>
    </row>
    <row r="1029" spans="2:51" s="14" customFormat="1" ht="11.25">
      <c r="B1029" s="170"/>
      <c r="D1029" s="150" t="s">
        <v>230</v>
      </c>
      <c r="E1029" s="171" t="s">
        <v>1</v>
      </c>
      <c r="F1029" s="172" t="s">
        <v>1001</v>
      </c>
      <c r="H1029" s="173">
        <v>133.64</v>
      </c>
      <c r="L1029" s="170"/>
      <c r="M1029" s="174"/>
      <c r="N1029" s="175"/>
      <c r="O1029" s="175"/>
      <c r="P1029" s="175"/>
      <c r="Q1029" s="175"/>
      <c r="R1029" s="175"/>
      <c r="S1029" s="175"/>
      <c r="T1029" s="176"/>
      <c r="AT1029" s="171" t="s">
        <v>230</v>
      </c>
      <c r="AU1029" s="171" t="s">
        <v>84</v>
      </c>
      <c r="AV1029" s="14" t="s">
        <v>84</v>
      </c>
      <c r="AW1029" s="14" t="s">
        <v>30</v>
      </c>
      <c r="AX1029" s="14" t="s">
        <v>74</v>
      </c>
      <c r="AY1029" s="171" t="s">
        <v>133</v>
      </c>
    </row>
    <row r="1030" spans="2:51" s="15" customFormat="1" ht="11.25">
      <c r="B1030" s="177"/>
      <c r="D1030" s="150" t="s">
        <v>230</v>
      </c>
      <c r="E1030" s="178" t="s">
        <v>1</v>
      </c>
      <c r="F1030" s="179" t="s">
        <v>233</v>
      </c>
      <c r="H1030" s="180">
        <v>133.64</v>
      </c>
      <c r="L1030" s="177"/>
      <c r="M1030" s="181"/>
      <c r="N1030" s="182"/>
      <c r="O1030" s="182"/>
      <c r="P1030" s="182"/>
      <c r="Q1030" s="182"/>
      <c r="R1030" s="182"/>
      <c r="S1030" s="182"/>
      <c r="T1030" s="183"/>
      <c r="AT1030" s="178" t="s">
        <v>230</v>
      </c>
      <c r="AU1030" s="178" t="s">
        <v>84</v>
      </c>
      <c r="AV1030" s="15" t="s">
        <v>138</v>
      </c>
      <c r="AW1030" s="15" t="s">
        <v>30</v>
      </c>
      <c r="AX1030" s="15" t="s">
        <v>82</v>
      </c>
      <c r="AY1030" s="178" t="s">
        <v>133</v>
      </c>
    </row>
    <row r="1031" spans="1:65" s="2" customFormat="1" ht="24.2" customHeight="1">
      <c r="A1031" s="30"/>
      <c r="B1031" s="136"/>
      <c r="C1031" s="137" t="s">
        <v>590</v>
      </c>
      <c r="D1031" s="137" t="s">
        <v>134</v>
      </c>
      <c r="E1031" s="138" t="s">
        <v>1002</v>
      </c>
      <c r="F1031" s="139" t="s">
        <v>1003</v>
      </c>
      <c r="G1031" s="140" t="s">
        <v>262</v>
      </c>
      <c r="H1031" s="141">
        <v>9.8</v>
      </c>
      <c r="I1031" s="242"/>
      <c r="J1031" s="142">
        <f>ROUND(I1031*H1031,2)</f>
        <v>0</v>
      </c>
      <c r="K1031" s="143"/>
      <c r="L1031" s="31"/>
      <c r="M1031" s="144" t="s">
        <v>1</v>
      </c>
      <c r="N1031" s="145" t="s">
        <v>39</v>
      </c>
      <c r="O1031" s="146">
        <v>0</v>
      </c>
      <c r="P1031" s="146">
        <f>O1031*H1031</f>
        <v>0</v>
      </c>
      <c r="Q1031" s="146">
        <v>0</v>
      </c>
      <c r="R1031" s="146">
        <f>Q1031*H1031</f>
        <v>0</v>
      </c>
      <c r="S1031" s="146">
        <v>0</v>
      </c>
      <c r="T1031" s="147">
        <f>S1031*H1031</f>
        <v>0</v>
      </c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R1031" s="148" t="s">
        <v>169</v>
      </c>
      <c r="AT1031" s="148" t="s">
        <v>134</v>
      </c>
      <c r="AU1031" s="148" t="s">
        <v>84</v>
      </c>
      <c r="AY1031" s="18" t="s">
        <v>133</v>
      </c>
      <c r="BE1031" s="149">
        <f>IF(N1031="základní",J1031,0)</f>
        <v>0</v>
      </c>
      <c r="BF1031" s="149">
        <f>IF(N1031="snížená",J1031,0)</f>
        <v>0</v>
      </c>
      <c r="BG1031" s="149">
        <f>IF(N1031="zákl. přenesená",J1031,0)</f>
        <v>0</v>
      </c>
      <c r="BH1031" s="149">
        <f>IF(N1031="sníž. přenesená",J1031,0)</f>
        <v>0</v>
      </c>
      <c r="BI1031" s="149">
        <f>IF(N1031="nulová",J1031,0)</f>
        <v>0</v>
      </c>
      <c r="BJ1031" s="18" t="s">
        <v>82</v>
      </c>
      <c r="BK1031" s="149">
        <f>ROUND(I1031*H1031,2)</f>
        <v>0</v>
      </c>
      <c r="BL1031" s="18" t="s">
        <v>169</v>
      </c>
      <c r="BM1031" s="148" t="s">
        <v>1004</v>
      </c>
    </row>
    <row r="1032" spans="2:51" s="13" customFormat="1" ht="11.25">
      <c r="B1032" s="164"/>
      <c r="D1032" s="150" t="s">
        <v>230</v>
      </c>
      <c r="E1032" s="165" t="s">
        <v>1</v>
      </c>
      <c r="F1032" s="166" t="s">
        <v>1005</v>
      </c>
      <c r="H1032" s="165" t="s">
        <v>1</v>
      </c>
      <c r="L1032" s="164"/>
      <c r="M1032" s="167"/>
      <c r="N1032" s="168"/>
      <c r="O1032" s="168"/>
      <c r="P1032" s="168"/>
      <c r="Q1032" s="168"/>
      <c r="R1032" s="168"/>
      <c r="S1032" s="168"/>
      <c r="T1032" s="169"/>
      <c r="AT1032" s="165" t="s">
        <v>230</v>
      </c>
      <c r="AU1032" s="165" t="s">
        <v>84</v>
      </c>
      <c r="AV1032" s="13" t="s">
        <v>82</v>
      </c>
      <c r="AW1032" s="13" t="s">
        <v>30</v>
      </c>
      <c r="AX1032" s="13" t="s">
        <v>74</v>
      </c>
      <c r="AY1032" s="165" t="s">
        <v>133</v>
      </c>
    </row>
    <row r="1033" spans="2:51" s="14" customFormat="1" ht="11.25">
      <c r="B1033" s="170"/>
      <c r="D1033" s="150" t="s">
        <v>230</v>
      </c>
      <c r="E1033" s="171" t="s">
        <v>1</v>
      </c>
      <c r="F1033" s="172" t="s">
        <v>1006</v>
      </c>
      <c r="H1033" s="173">
        <v>9.8</v>
      </c>
      <c r="L1033" s="170"/>
      <c r="M1033" s="174"/>
      <c r="N1033" s="175"/>
      <c r="O1033" s="175"/>
      <c r="P1033" s="175"/>
      <c r="Q1033" s="175"/>
      <c r="R1033" s="175"/>
      <c r="S1033" s="175"/>
      <c r="T1033" s="176"/>
      <c r="AT1033" s="171" t="s">
        <v>230</v>
      </c>
      <c r="AU1033" s="171" t="s">
        <v>84</v>
      </c>
      <c r="AV1033" s="14" t="s">
        <v>84</v>
      </c>
      <c r="AW1033" s="14" t="s">
        <v>30</v>
      </c>
      <c r="AX1033" s="14" t="s">
        <v>74</v>
      </c>
      <c r="AY1033" s="171" t="s">
        <v>133</v>
      </c>
    </row>
    <row r="1034" spans="2:51" s="15" customFormat="1" ht="11.25">
      <c r="B1034" s="177"/>
      <c r="D1034" s="150" t="s">
        <v>230</v>
      </c>
      <c r="E1034" s="178" t="s">
        <v>1</v>
      </c>
      <c r="F1034" s="179" t="s">
        <v>233</v>
      </c>
      <c r="H1034" s="180">
        <v>9.8</v>
      </c>
      <c r="L1034" s="177"/>
      <c r="M1034" s="181"/>
      <c r="N1034" s="182"/>
      <c r="O1034" s="182"/>
      <c r="P1034" s="182"/>
      <c r="Q1034" s="182"/>
      <c r="R1034" s="182"/>
      <c r="S1034" s="182"/>
      <c r="T1034" s="183"/>
      <c r="AT1034" s="178" t="s">
        <v>230</v>
      </c>
      <c r="AU1034" s="178" t="s">
        <v>84</v>
      </c>
      <c r="AV1034" s="15" t="s">
        <v>138</v>
      </c>
      <c r="AW1034" s="15" t="s">
        <v>30</v>
      </c>
      <c r="AX1034" s="15" t="s">
        <v>82</v>
      </c>
      <c r="AY1034" s="178" t="s">
        <v>133</v>
      </c>
    </row>
    <row r="1035" spans="1:65" s="2" customFormat="1" ht="21.75" customHeight="1">
      <c r="A1035" s="30"/>
      <c r="B1035" s="136"/>
      <c r="C1035" s="184" t="s">
        <v>1007</v>
      </c>
      <c r="D1035" s="184" t="s">
        <v>244</v>
      </c>
      <c r="E1035" s="185" t="s">
        <v>1008</v>
      </c>
      <c r="F1035" s="186" t="s">
        <v>1009</v>
      </c>
      <c r="G1035" s="187" t="s">
        <v>262</v>
      </c>
      <c r="H1035" s="188">
        <v>10.192</v>
      </c>
      <c r="I1035" s="245"/>
      <c r="J1035" s="189">
        <f>ROUND(I1035*H1035,2)</f>
        <v>0</v>
      </c>
      <c r="K1035" s="190"/>
      <c r="L1035" s="191"/>
      <c r="M1035" s="192" t="s">
        <v>1</v>
      </c>
      <c r="N1035" s="193" t="s">
        <v>39</v>
      </c>
      <c r="O1035" s="146">
        <v>0</v>
      </c>
      <c r="P1035" s="146">
        <f>O1035*H1035</f>
        <v>0</v>
      </c>
      <c r="Q1035" s="146">
        <v>0</v>
      </c>
      <c r="R1035" s="146">
        <f>Q1035*H1035</f>
        <v>0</v>
      </c>
      <c r="S1035" s="146">
        <v>0</v>
      </c>
      <c r="T1035" s="147">
        <f>S1035*H1035</f>
        <v>0</v>
      </c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R1035" s="148" t="s">
        <v>281</v>
      </c>
      <c r="AT1035" s="148" t="s">
        <v>244</v>
      </c>
      <c r="AU1035" s="148" t="s">
        <v>84</v>
      </c>
      <c r="AY1035" s="18" t="s">
        <v>133</v>
      </c>
      <c r="BE1035" s="149">
        <f>IF(N1035="základní",J1035,0)</f>
        <v>0</v>
      </c>
      <c r="BF1035" s="149">
        <f>IF(N1035="snížená",J1035,0)</f>
        <v>0</v>
      </c>
      <c r="BG1035" s="149">
        <f>IF(N1035="zákl. přenesená",J1035,0)</f>
        <v>0</v>
      </c>
      <c r="BH1035" s="149">
        <f>IF(N1035="sníž. přenesená",J1035,0)</f>
        <v>0</v>
      </c>
      <c r="BI1035" s="149">
        <f>IF(N1035="nulová",J1035,0)</f>
        <v>0</v>
      </c>
      <c r="BJ1035" s="18" t="s">
        <v>82</v>
      </c>
      <c r="BK1035" s="149">
        <f>ROUND(I1035*H1035,2)</f>
        <v>0</v>
      </c>
      <c r="BL1035" s="18" t="s">
        <v>169</v>
      </c>
      <c r="BM1035" s="148" t="s">
        <v>1010</v>
      </c>
    </row>
    <row r="1036" spans="2:51" s="13" customFormat="1" ht="11.25">
      <c r="B1036" s="164"/>
      <c r="D1036" s="150" t="s">
        <v>230</v>
      </c>
      <c r="E1036" s="165" t="s">
        <v>1</v>
      </c>
      <c r="F1036" s="166" t="s">
        <v>1011</v>
      </c>
      <c r="H1036" s="165" t="s">
        <v>1</v>
      </c>
      <c r="L1036" s="164"/>
      <c r="M1036" s="167"/>
      <c r="N1036" s="168"/>
      <c r="O1036" s="168"/>
      <c r="P1036" s="168"/>
      <c r="Q1036" s="168"/>
      <c r="R1036" s="168"/>
      <c r="S1036" s="168"/>
      <c r="T1036" s="169"/>
      <c r="AT1036" s="165" t="s">
        <v>230</v>
      </c>
      <c r="AU1036" s="165" t="s">
        <v>84</v>
      </c>
      <c r="AV1036" s="13" t="s">
        <v>82</v>
      </c>
      <c r="AW1036" s="13" t="s">
        <v>30</v>
      </c>
      <c r="AX1036" s="13" t="s">
        <v>74</v>
      </c>
      <c r="AY1036" s="165" t="s">
        <v>133</v>
      </c>
    </row>
    <row r="1037" spans="2:51" s="14" customFormat="1" ht="11.25">
      <c r="B1037" s="170"/>
      <c r="D1037" s="150" t="s">
        <v>230</v>
      </c>
      <c r="E1037" s="171" t="s">
        <v>1</v>
      </c>
      <c r="F1037" s="172" t="s">
        <v>1006</v>
      </c>
      <c r="H1037" s="173">
        <v>9.8</v>
      </c>
      <c r="L1037" s="170"/>
      <c r="M1037" s="174"/>
      <c r="N1037" s="175"/>
      <c r="O1037" s="175"/>
      <c r="P1037" s="175"/>
      <c r="Q1037" s="175"/>
      <c r="R1037" s="175"/>
      <c r="S1037" s="175"/>
      <c r="T1037" s="176"/>
      <c r="AT1037" s="171" t="s">
        <v>230</v>
      </c>
      <c r="AU1037" s="171" t="s">
        <v>84</v>
      </c>
      <c r="AV1037" s="14" t="s">
        <v>84</v>
      </c>
      <c r="AW1037" s="14" t="s">
        <v>30</v>
      </c>
      <c r="AX1037" s="14" t="s">
        <v>74</v>
      </c>
      <c r="AY1037" s="171" t="s">
        <v>133</v>
      </c>
    </row>
    <row r="1038" spans="2:51" s="15" customFormat="1" ht="11.25">
      <c r="B1038" s="177"/>
      <c r="D1038" s="150" t="s">
        <v>230</v>
      </c>
      <c r="E1038" s="178" t="s">
        <v>1</v>
      </c>
      <c r="F1038" s="179" t="s">
        <v>233</v>
      </c>
      <c r="H1038" s="180">
        <v>9.8</v>
      </c>
      <c r="L1038" s="177"/>
      <c r="M1038" s="181"/>
      <c r="N1038" s="182"/>
      <c r="O1038" s="182"/>
      <c r="P1038" s="182"/>
      <c r="Q1038" s="182"/>
      <c r="R1038" s="182"/>
      <c r="S1038" s="182"/>
      <c r="T1038" s="183"/>
      <c r="AT1038" s="178" t="s">
        <v>230</v>
      </c>
      <c r="AU1038" s="178" t="s">
        <v>84</v>
      </c>
      <c r="AV1038" s="15" t="s">
        <v>138</v>
      </c>
      <c r="AW1038" s="15" t="s">
        <v>30</v>
      </c>
      <c r="AX1038" s="15" t="s">
        <v>74</v>
      </c>
      <c r="AY1038" s="178" t="s">
        <v>133</v>
      </c>
    </row>
    <row r="1039" spans="2:51" s="14" customFormat="1" ht="11.25">
      <c r="B1039" s="170"/>
      <c r="D1039" s="150" t="s">
        <v>230</v>
      </c>
      <c r="E1039" s="171" t="s">
        <v>1</v>
      </c>
      <c r="F1039" s="172" t="s">
        <v>1012</v>
      </c>
      <c r="H1039" s="173">
        <v>10.192</v>
      </c>
      <c r="L1039" s="170"/>
      <c r="M1039" s="174"/>
      <c r="N1039" s="175"/>
      <c r="O1039" s="175"/>
      <c r="P1039" s="175"/>
      <c r="Q1039" s="175"/>
      <c r="R1039" s="175"/>
      <c r="S1039" s="175"/>
      <c r="T1039" s="176"/>
      <c r="AT1039" s="171" t="s">
        <v>230</v>
      </c>
      <c r="AU1039" s="171" t="s">
        <v>84</v>
      </c>
      <c r="AV1039" s="14" t="s">
        <v>84</v>
      </c>
      <c r="AW1039" s="14" t="s">
        <v>30</v>
      </c>
      <c r="AX1039" s="14" t="s">
        <v>74</v>
      </c>
      <c r="AY1039" s="171" t="s">
        <v>133</v>
      </c>
    </row>
    <row r="1040" spans="2:51" s="15" customFormat="1" ht="11.25">
      <c r="B1040" s="177"/>
      <c r="D1040" s="150" t="s">
        <v>230</v>
      </c>
      <c r="E1040" s="178" t="s">
        <v>1</v>
      </c>
      <c r="F1040" s="179" t="s">
        <v>233</v>
      </c>
      <c r="H1040" s="180">
        <v>10.192</v>
      </c>
      <c r="L1040" s="177"/>
      <c r="M1040" s="181"/>
      <c r="N1040" s="182"/>
      <c r="O1040" s="182"/>
      <c r="P1040" s="182"/>
      <c r="Q1040" s="182"/>
      <c r="R1040" s="182"/>
      <c r="S1040" s="182"/>
      <c r="T1040" s="183"/>
      <c r="AT1040" s="178" t="s">
        <v>230</v>
      </c>
      <c r="AU1040" s="178" t="s">
        <v>84</v>
      </c>
      <c r="AV1040" s="15" t="s">
        <v>138</v>
      </c>
      <c r="AW1040" s="15" t="s">
        <v>30</v>
      </c>
      <c r="AX1040" s="15" t="s">
        <v>82</v>
      </c>
      <c r="AY1040" s="178" t="s">
        <v>133</v>
      </c>
    </row>
    <row r="1041" spans="1:65" s="2" customFormat="1" ht="24.2" customHeight="1">
      <c r="A1041" s="30"/>
      <c r="B1041" s="136"/>
      <c r="C1041" s="137" t="s">
        <v>594</v>
      </c>
      <c r="D1041" s="137" t="s">
        <v>134</v>
      </c>
      <c r="E1041" s="138" t="s">
        <v>1013</v>
      </c>
      <c r="F1041" s="139" t="s">
        <v>1014</v>
      </c>
      <c r="G1041" s="140" t="s">
        <v>262</v>
      </c>
      <c r="H1041" s="141">
        <v>104</v>
      </c>
      <c r="I1041" s="242"/>
      <c r="J1041" s="142">
        <f>ROUND(I1041*H1041,2)</f>
        <v>0</v>
      </c>
      <c r="K1041" s="143"/>
      <c r="L1041" s="31"/>
      <c r="M1041" s="144" t="s">
        <v>1</v>
      </c>
      <c r="N1041" s="145" t="s">
        <v>39</v>
      </c>
      <c r="O1041" s="146">
        <v>0</v>
      </c>
      <c r="P1041" s="146">
        <f>O1041*H1041</f>
        <v>0</v>
      </c>
      <c r="Q1041" s="146">
        <v>0</v>
      </c>
      <c r="R1041" s="146">
        <f>Q1041*H1041</f>
        <v>0</v>
      </c>
      <c r="S1041" s="146">
        <v>0</v>
      </c>
      <c r="T1041" s="147">
        <f>S1041*H1041</f>
        <v>0</v>
      </c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R1041" s="148" t="s">
        <v>169</v>
      </c>
      <c r="AT1041" s="148" t="s">
        <v>134</v>
      </c>
      <c r="AU1041" s="148" t="s">
        <v>84</v>
      </c>
      <c r="AY1041" s="18" t="s">
        <v>133</v>
      </c>
      <c r="BE1041" s="149">
        <f>IF(N1041="základní",J1041,0)</f>
        <v>0</v>
      </c>
      <c r="BF1041" s="149">
        <f>IF(N1041="snížená",J1041,0)</f>
        <v>0</v>
      </c>
      <c r="BG1041" s="149">
        <f>IF(N1041="zákl. přenesená",J1041,0)</f>
        <v>0</v>
      </c>
      <c r="BH1041" s="149">
        <f>IF(N1041="sníž. přenesená",J1041,0)</f>
        <v>0</v>
      </c>
      <c r="BI1041" s="149">
        <f>IF(N1041="nulová",J1041,0)</f>
        <v>0</v>
      </c>
      <c r="BJ1041" s="18" t="s">
        <v>82</v>
      </c>
      <c r="BK1041" s="149">
        <f>ROUND(I1041*H1041,2)</f>
        <v>0</v>
      </c>
      <c r="BL1041" s="18" t="s">
        <v>169</v>
      </c>
      <c r="BM1041" s="148" t="s">
        <v>1015</v>
      </c>
    </row>
    <row r="1042" spans="2:51" s="13" customFormat="1" ht="11.25">
      <c r="B1042" s="164"/>
      <c r="D1042" s="150" t="s">
        <v>230</v>
      </c>
      <c r="E1042" s="165" t="s">
        <v>1</v>
      </c>
      <c r="F1042" s="166" t="s">
        <v>1016</v>
      </c>
      <c r="H1042" s="165" t="s">
        <v>1</v>
      </c>
      <c r="L1042" s="164"/>
      <c r="M1042" s="167"/>
      <c r="N1042" s="168"/>
      <c r="O1042" s="168"/>
      <c r="P1042" s="168"/>
      <c r="Q1042" s="168"/>
      <c r="R1042" s="168"/>
      <c r="S1042" s="168"/>
      <c r="T1042" s="169"/>
      <c r="AT1042" s="165" t="s">
        <v>230</v>
      </c>
      <c r="AU1042" s="165" t="s">
        <v>84</v>
      </c>
      <c r="AV1042" s="13" t="s">
        <v>82</v>
      </c>
      <c r="AW1042" s="13" t="s">
        <v>30</v>
      </c>
      <c r="AX1042" s="13" t="s">
        <v>74</v>
      </c>
      <c r="AY1042" s="165" t="s">
        <v>133</v>
      </c>
    </row>
    <row r="1043" spans="2:51" s="14" customFormat="1" ht="11.25">
      <c r="B1043" s="170"/>
      <c r="D1043" s="150" t="s">
        <v>230</v>
      </c>
      <c r="E1043" s="171" t="s">
        <v>1</v>
      </c>
      <c r="F1043" s="172" t="s">
        <v>741</v>
      </c>
      <c r="H1043" s="173">
        <v>45.6</v>
      </c>
      <c r="L1043" s="170"/>
      <c r="M1043" s="174"/>
      <c r="N1043" s="175"/>
      <c r="O1043" s="175"/>
      <c r="P1043" s="175"/>
      <c r="Q1043" s="175"/>
      <c r="R1043" s="175"/>
      <c r="S1043" s="175"/>
      <c r="T1043" s="176"/>
      <c r="AT1043" s="171" t="s">
        <v>230</v>
      </c>
      <c r="AU1043" s="171" t="s">
        <v>84</v>
      </c>
      <c r="AV1043" s="14" t="s">
        <v>84</v>
      </c>
      <c r="AW1043" s="14" t="s">
        <v>30</v>
      </c>
      <c r="AX1043" s="14" t="s">
        <v>74</v>
      </c>
      <c r="AY1043" s="171" t="s">
        <v>133</v>
      </c>
    </row>
    <row r="1044" spans="2:51" s="13" customFormat="1" ht="11.25">
      <c r="B1044" s="164"/>
      <c r="D1044" s="150" t="s">
        <v>230</v>
      </c>
      <c r="E1044" s="165" t="s">
        <v>1</v>
      </c>
      <c r="F1044" s="166" t="s">
        <v>1017</v>
      </c>
      <c r="H1044" s="165" t="s">
        <v>1</v>
      </c>
      <c r="L1044" s="164"/>
      <c r="M1044" s="167"/>
      <c r="N1044" s="168"/>
      <c r="O1044" s="168"/>
      <c r="P1044" s="168"/>
      <c r="Q1044" s="168"/>
      <c r="R1044" s="168"/>
      <c r="S1044" s="168"/>
      <c r="T1044" s="169"/>
      <c r="AT1044" s="165" t="s">
        <v>230</v>
      </c>
      <c r="AU1044" s="165" t="s">
        <v>84</v>
      </c>
      <c r="AV1044" s="13" t="s">
        <v>82</v>
      </c>
      <c r="AW1044" s="13" t="s">
        <v>30</v>
      </c>
      <c r="AX1044" s="13" t="s">
        <v>74</v>
      </c>
      <c r="AY1044" s="165" t="s">
        <v>133</v>
      </c>
    </row>
    <row r="1045" spans="2:51" s="14" customFormat="1" ht="11.25">
      <c r="B1045" s="170"/>
      <c r="D1045" s="150" t="s">
        <v>230</v>
      </c>
      <c r="E1045" s="171" t="s">
        <v>1</v>
      </c>
      <c r="F1045" s="172" t="s">
        <v>743</v>
      </c>
      <c r="H1045" s="173">
        <v>41.4</v>
      </c>
      <c r="L1045" s="170"/>
      <c r="M1045" s="174"/>
      <c r="N1045" s="175"/>
      <c r="O1045" s="175"/>
      <c r="P1045" s="175"/>
      <c r="Q1045" s="175"/>
      <c r="R1045" s="175"/>
      <c r="S1045" s="175"/>
      <c r="T1045" s="176"/>
      <c r="AT1045" s="171" t="s">
        <v>230</v>
      </c>
      <c r="AU1045" s="171" t="s">
        <v>84</v>
      </c>
      <c r="AV1045" s="14" t="s">
        <v>84</v>
      </c>
      <c r="AW1045" s="14" t="s">
        <v>30</v>
      </c>
      <c r="AX1045" s="14" t="s">
        <v>74</v>
      </c>
      <c r="AY1045" s="171" t="s">
        <v>133</v>
      </c>
    </row>
    <row r="1046" spans="2:51" s="13" customFormat="1" ht="11.25">
      <c r="B1046" s="164"/>
      <c r="D1046" s="150" t="s">
        <v>230</v>
      </c>
      <c r="E1046" s="165" t="s">
        <v>1</v>
      </c>
      <c r="F1046" s="166" t="s">
        <v>1018</v>
      </c>
      <c r="H1046" s="165" t="s">
        <v>1</v>
      </c>
      <c r="L1046" s="164"/>
      <c r="M1046" s="167"/>
      <c r="N1046" s="168"/>
      <c r="O1046" s="168"/>
      <c r="P1046" s="168"/>
      <c r="Q1046" s="168"/>
      <c r="R1046" s="168"/>
      <c r="S1046" s="168"/>
      <c r="T1046" s="169"/>
      <c r="AT1046" s="165" t="s">
        <v>230</v>
      </c>
      <c r="AU1046" s="165" t="s">
        <v>84</v>
      </c>
      <c r="AV1046" s="13" t="s">
        <v>82</v>
      </c>
      <c r="AW1046" s="13" t="s">
        <v>30</v>
      </c>
      <c r="AX1046" s="13" t="s">
        <v>74</v>
      </c>
      <c r="AY1046" s="165" t="s">
        <v>133</v>
      </c>
    </row>
    <row r="1047" spans="2:51" s="14" customFormat="1" ht="11.25">
      <c r="B1047" s="170"/>
      <c r="D1047" s="150" t="s">
        <v>230</v>
      </c>
      <c r="E1047" s="171" t="s">
        <v>1</v>
      </c>
      <c r="F1047" s="172" t="s">
        <v>283</v>
      </c>
      <c r="H1047" s="173">
        <v>17</v>
      </c>
      <c r="L1047" s="170"/>
      <c r="M1047" s="174"/>
      <c r="N1047" s="175"/>
      <c r="O1047" s="175"/>
      <c r="P1047" s="175"/>
      <c r="Q1047" s="175"/>
      <c r="R1047" s="175"/>
      <c r="S1047" s="175"/>
      <c r="T1047" s="176"/>
      <c r="AT1047" s="171" t="s">
        <v>230</v>
      </c>
      <c r="AU1047" s="171" t="s">
        <v>84</v>
      </c>
      <c r="AV1047" s="14" t="s">
        <v>84</v>
      </c>
      <c r="AW1047" s="14" t="s">
        <v>30</v>
      </c>
      <c r="AX1047" s="14" t="s">
        <v>74</v>
      </c>
      <c r="AY1047" s="171" t="s">
        <v>133</v>
      </c>
    </row>
    <row r="1048" spans="2:51" s="15" customFormat="1" ht="11.25">
      <c r="B1048" s="177"/>
      <c r="D1048" s="150" t="s">
        <v>230</v>
      </c>
      <c r="E1048" s="178" t="s">
        <v>1</v>
      </c>
      <c r="F1048" s="179" t="s">
        <v>233</v>
      </c>
      <c r="H1048" s="180">
        <v>104</v>
      </c>
      <c r="L1048" s="177"/>
      <c r="M1048" s="181"/>
      <c r="N1048" s="182"/>
      <c r="O1048" s="182"/>
      <c r="P1048" s="182"/>
      <c r="Q1048" s="182"/>
      <c r="R1048" s="182"/>
      <c r="S1048" s="182"/>
      <c r="T1048" s="183"/>
      <c r="AT1048" s="178" t="s">
        <v>230</v>
      </c>
      <c r="AU1048" s="178" t="s">
        <v>84</v>
      </c>
      <c r="AV1048" s="15" t="s">
        <v>138</v>
      </c>
      <c r="AW1048" s="15" t="s">
        <v>30</v>
      </c>
      <c r="AX1048" s="15" t="s">
        <v>82</v>
      </c>
      <c r="AY1048" s="178" t="s">
        <v>133</v>
      </c>
    </row>
    <row r="1049" spans="1:65" s="2" customFormat="1" ht="33" customHeight="1">
      <c r="A1049" s="30"/>
      <c r="B1049" s="136"/>
      <c r="C1049" s="137" t="s">
        <v>1019</v>
      </c>
      <c r="D1049" s="137" t="s">
        <v>134</v>
      </c>
      <c r="E1049" s="138" t="s">
        <v>1020</v>
      </c>
      <c r="F1049" s="139" t="s">
        <v>1021</v>
      </c>
      <c r="G1049" s="140" t="s">
        <v>262</v>
      </c>
      <c r="H1049" s="141">
        <v>17</v>
      </c>
      <c r="I1049" s="242"/>
      <c r="J1049" s="142">
        <f>ROUND(I1049*H1049,2)</f>
        <v>0</v>
      </c>
      <c r="K1049" s="143"/>
      <c r="L1049" s="31"/>
      <c r="M1049" s="144" t="s">
        <v>1</v>
      </c>
      <c r="N1049" s="145" t="s">
        <v>39</v>
      </c>
      <c r="O1049" s="146">
        <v>0</v>
      </c>
      <c r="P1049" s="146">
        <f>O1049*H1049</f>
        <v>0</v>
      </c>
      <c r="Q1049" s="146">
        <v>0</v>
      </c>
      <c r="R1049" s="146">
        <f>Q1049*H1049</f>
        <v>0</v>
      </c>
      <c r="S1049" s="146">
        <v>0</v>
      </c>
      <c r="T1049" s="147">
        <f>S1049*H1049</f>
        <v>0</v>
      </c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R1049" s="148" t="s">
        <v>169</v>
      </c>
      <c r="AT1049" s="148" t="s">
        <v>134</v>
      </c>
      <c r="AU1049" s="148" t="s">
        <v>84</v>
      </c>
      <c r="AY1049" s="18" t="s">
        <v>133</v>
      </c>
      <c r="BE1049" s="149">
        <f>IF(N1049="základní",J1049,0)</f>
        <v>0</v>
      </c>
      <c r="BF1049" s="149">
        <f>IF(N1049="snížená",J1049,0)</f>
        <v>0</v>
      </c>
      <c r="BG1049" s="149">
        <f>IF(N1049="zákl. přenesená",J1049,0)</f>
        <v>0</v>
      </c>
      <c r="BH1049" s="149">
        <f>IF(N1049="sníž. přenesená",J1049,0)</f>
        <v>0</v>
      </c>
      <c r="BI1049" s="149">
        <f>IF(N1049="nulová",J1049,0)</f>
        <v>0</v>
      </c>
      <c r="BJ1049" s="18" t="s">
        <v>82</v>
      </c>
      <c r="BK1049" s="149">
        <f>ROUND(I1049*H1049,2)</f>
        <v>0</v>
      </c>
      <c r="BL1049" s="18" t="s">
        <v>169</v>
      </c>
      <c r="BM1049" s="148" t="s">
        <v>1022</v>
      </c>
    </row>
    <row r="1050" spans="2:51" s="13" customFormat="1" ht="11.25">
      <c r="B1050" s="164"/>
      <c r="D1050" s="150" t="s">
        <v>230</v>
      </c>
      <c r="E1050" s="165" t="s">
        <v>1</v>
      </c>
      <c r="F1050" s="166" t="s">
        <v>750</v>
      </c>
      <c r="H1050" s="165" t="s">
        <v>1</v>
      </c>
      <c r="L1050" s="164"/>
      <c r="M1050" s="167"/>
      <c r="N1050" s="168"/>
      <c r="O1050" s="168"/>
      <c r="P1050" s="168"/>
      <c r="Q1050" s="168"/>
      <c r="R1050" s="168"/>
      <c r="S1050" s="168"/>
      <c r="T1050" s="169"/>
      <c r="AT1050" s="165" t="s">
        <v>230</v>
      </c>
      <c r="AU1050" s="165" t="s">
        <v>84</v>
      </c>
      <c r="AV1050" s="13" t="s">
        <v>82</v>
      </c>
      <c r="AW1050" s="13" t="s">
        <v>30</v>
      </c>
      <c r="AX1050" s="13" t="s">
        <v>74</v>
      </c>
      <c r="AY1050" s="165" t="s">
        <v>133</v>
      </c>
    </row>
    <row r="1051" spans="2:51" s="14" customFormat="1" ht="11.25">
      <c r="B1051" s="170"/>
      <c r="D1051" s="150" t="s">
        <v>230</v>
      </c>
      <c r="E1051" s="171" t="s">
        <v>1</v>
      </c>
      <c r="F1051" s="172" t="s">
        <v>283</v>
      </c>
      <c r="H1051" s="173">
        <v>17</v>
      </c>
      <c r="L1051" s="170"/>
      <c r="M1051" s="174"/>
      <c r="N1051" s="175"/>
      <c r="O1051" s="175"/>
      <c r="P1051" s="175"/>
      <c r="Q1051" s="175"/>
      <c r="R1051" s="175"/>
      <c r="S1051" s="175"/>
      <c r="T1051" s="176"/>
      <c r="AT1051" s="171" t="s">
        <v>230</v>
      </c>
      <c r="AU1051" s="171" t="s">
        <v>84</v>
      </c>
      <c r="AV1051" s="14" t="s">
        <v>84</v>
      </c>
      <c r="AW1051" s="14" t="s">
        <v>30</v>
      </c>
      <c r="AX1051" s="14" t="s">
        <v>74</v>
      </c>
      <c r="AY1051" s="171" t="s">
        <v>133</v>
      </c>
    </row>
    <row r="1052" spans="2:51" s="15" customFormat="1" ht="11.25">
      <c r="B1052" s="177"/>
      <c r="D1052" s="150" t="s">
        <v>230</v>
      </c>
      <c r="E1052" s="178" t="s">
        <v>1</v>
      </c>
      <c r="F1052" s="179" t="s">
        <v>233</v>
      </c>
      <c r="H1052" s="180">
        <v>17</v>
      </c>
      <c r="L1052" s="177"/>
      <c r="M1052" s="181"/>
      <c r="N1052" s="182"/>
      <c r="O1052" s="182"/>
      <c r="P1052" s="182"/>
      <c r="Q1052" s="182"/>
      <c r="R1052" s="182"/>
      <c r="S1052" s="182"/>
      <c r="T1052" s="183"/>
      <c r="AT1052" s="178" t="s">
        <v>230</v>
      </c>
      <c r="AU1052" s="178" t="s">
        <v>84</v>
      </c>
      <c r="AV1052" s="15" t="s">
        <v>138</v>
      </c>
      <c r="AW1052" s="15" t="s">
        <v>30</v>
      </c>
      <c r="AX1052" s="15" t="s">
        <v>82</v>
      </c>
      <c r="AY1052" s="178" t="s">
        <v>133</v>
      </c>
    </row>
    <row r="1053" spans="1:65" s="2" customFormat="1" ht="16.5" customHeight="1">
      <c r="A1053" s="30"/>
      <c r="B1053" s="136"/>
      <c r="C1053" s="184" t="s">
        <v>600</v>
      </c>
      <c r="D1053" s="184" t="s">
        <v>244</v>
      </c>
      <c r="E1053" s="185" t="s">
        <v>1023</v>
      </c>
      <c r="F1053" s="186" t="s">
        <v>1024</v>
      </c>
      <c r="G1053" s="187" t="s">
        <v>262</v>
      </c>
      <c r="H1053" s="188">
        <v>18.36</v>
      </c>
      <c r="I1053" s="245"/>
      <c r="J1053" s="189">
        <f>ROUND(I1053*H1053,2)</f>
        <v>0</v>
      </c>
      <c r="K1053" s="190"/>
      <c r="L1053" s="191"/>
      <c r="M1053" s="192" t="s">
        <v>1</v>
      </c>
      <c r="N1053" s="193" t="s">
        <v>39</v>
      </c>
      <c r="O1053" s="146">
        <v>0</v>
      </c>
      <c r="P1053" s="146">
        <f>O1053*H1053</f>
        <v>0</v>
      </c>
      <c r="Q1053" s="146">
        <v>0</v>
      </c>
      <c r="R1053" s="146">
        <f>Q1053*H1053</f>
        <v>0</v>
      </c>
      <c r="S1053" s="146">
        <v>0</v>
      </c>
      <c r="T1053" s="147">
        <f>S1053*H1053</f>
        <v>0</v>
      </c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R1053" s="148" t="s">
        <v>281</v>
      </c>
      <c r="AT1053" s="148" t="s">
        <v>244</v>
      </c>
      <c r="AU1053" s="148" t="s">
        <v>84</v>
      </c>
      <c r="AY1053" s="18" t="s">
        <v>133</v>
      </c>
      <c r="BE1053" s="149">
        <f>IF(N1053="základní",J1053,0)</f>
        <v>0</v>
      </c>
      <c r="BF1053" s="149">
        <f>IF(N1053="snížená",J1053,0)</f>
        <v>0</v>
      </c>
      <c r="BG1053" s="149">
        <f>IF(N1053="zákl. přenesená",J1053,0)</f>
        <v>0</v>
      </c>
      <c r="BH1053" s="149">
        <f>IF(N1053="sníž. přenesená",J1053,0)</f>
        <v>0</v>
      </c>
      <c r="BI1053" s="149">
        <f>IF(N1053="nulová",J1053,0)</f>
        <v>0</v>
      </c>
      <c r="BJ1053" s="18" t="s">
        <v>82</v>
      </c>
      <c r="BK1053" s="149">
        <f>ROUND(I1053*H1053,2)</f>
        <v>0</v>
      </c>
      <c r="BL1053" s="18" t="s">
        <v>169</v>
      </c>
      <c r="BM1053" s="148" t="s">
        <v>1025</v>
      </c>
    </row>
    <row r="1054" spans="2:51" s="14" customFormat="1" ht="11.25">
      <c r="B1054" s="170"/>
      <c r="D1054" s="150" t="s">
        <v>230</v>
      </c>
      <c r="E1054" s="171" t="s">
        <v>1</v>
      </c>
      <c r="F1054" s="172" t="s">
        <v>1026</v>
      </c>
      <c r="H1054" s="173">
        <v>18.36</v>
      </c>
      <c r="L1054" s="170"/>
      <c r="M1054" s="174"/>
      <c r="N1054" s="175"/>
      <c r="O1054" s="175"/>
      <c r="P1054" s="175"/>
      <c r="Q1054" s="175"/>
      <c r="R1054" s="175"/>
      <c r="S1054" s="175"/>
      <c r="T1054" s="176"/>
      <c r="AT1054" s="171" t="s">
        <v>230</v>
      </c>
      <c r="AU1054" s="171" t="s">
        <v>84</v>
      </c>
      <c r="AV1054" s="14" t="s">
        <v>84</v>
      </c>
      <c r="AW1054" s="14" t="s">
        <v>30</v>
      </c>
      <c r="AX1054" s="14" t="s">
        <v>74</v>
      </c>
      <c r="AY1054" s="171" t="s">
        <v>133</v>
      </c>
    </row>
    <row r="1055" spans="2:51" s="15" customFormat="1" ht="11.25">
      <c r="B1055" s="177"/>
      <c r="D1055" s="150" t="s">
        <v>230</v>
      </c>
      <c r="E1055" s="178" t="s">
        <v>1</v>
      </c>
      <c r="F1055" s="179" t="s">
        <v>233</v>
      </c>
      <c r="H1055" s="180">
        <v>18.36</v>
      </c>
      <c r="L1055" s="177"/>
      <c r="M1055" s="181"/>
      <c r="N1055" s="182"/>
      <c r="O1055" s="182"/>
      <c r="P1055" s="182"/>
      <c r="Q1055" s="182"/>
      <c r="R1055" s="182"/>
      <c r="S1055" s="182"/>
      <c r="T1055" s="183"/>
      <c r="AT1055" s="178" t="s">
        <v>230</v>
      </c>
      <c r="AU1055" s="178" t="s">
        <v>84</v>
      </c>
      <c r="AV1055" s="15" t="s">
        <v>138</v>
      </c>
      <c r="AW1055" s="15" t="s">
        <v>30</v>
      </c>
      <c r="AX1055" s="15" t="s">
        <v>82</v>
      </c>
      <c r="AY1055" s="178" t="s">
        <v>133</v>
      </c>
    </row>
    <row r="1056" spans="1:65" s="2" customFormat="1" ht="16.5" customHeight="1">
      <c r="A1056" s="30"/>
      <c r="B1056" s="136"/>
      <c r="C1056" s="137" t="s">
        <v>1027</v>
      </c>
      <c r="D1056" s="137" t="s">
        <v>134</v>
      </c>
      <c r="E1056" s="138" t="s">
        <v>1028</v>
      </c>
      <c r="F1056" s="139" t="s">
        <v>1029</v>
      </c>
      <c r="G1056" s="140" t="s">
        <v>240</v>
      </c>
      <c r="H1056" s="141">
        <v>68</v>
      </c>
      <c r="I1056" s="242"/>
      <c r="J1056" s="142">
        <f>ROUND(I1056*H1056,2)</f>
        <v>0</v>
      </c>
      <c r="K1056" s="143"/>
      <c r="L1056" s="31"/>
      <c r="M1056" s="144" t="s">
        <v>1</v>
      </c>
      <c r="N1056" s="145" t="s">
        <v>39</v>
      </c>
      <c r="O1056" s="146">
        <v>0</v>
      </c>
      <c r="P1056" s="146">
        <f>O1056*H1056</f>
        <v>0</v>
      </c>
      <c r="Q1056" s="146">
        <v>0</v>
      </c>
      <c r="R1056" s="146">
        <f>Q1056*H1056</f>
        <v>0</v>
      </c>
      <c r="S1056" s="146">
        <v>0</v>
      </c>
      <c r="T1056" s="147">
        <f>S1056*H1056</f>
        <v>0</v>
      </c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R1056" s="148" t="s">
        <v>169</v>
      </c>
      <c r="AT1056" s="148" t="s">
        <v>134</v>
      </c>
      <c r="AU1056" s="148" t="s">
        <v>84</v>
      </c>
      <c r="AY1056" s="18" t="s">
        <v>133</v>
      </c>
      <c r="BE1056" s="149">
        <f>IF(N1056="základní",J1056,0)</f>
        <v>0</v>
      </c>
      <c r="BF1056" s="149">
        <f>IF(N1056="snížená",J1056,0)</f>
        <v>0</v>
      </c>
      <c r="BG1056" s="149">
        <f>IF(N1056="zákl. přenesená",J1056,0)</f>
        <v>0</v>
      </c>
      <c r="BH1056" s="149">
        <f>IF(N1056="sníž. přenesená",J1056,0)</f>
        <v>0</v>
      </c>
      <c r="BI1056" s="149">
        <f>IF(N1056="nulová",J1056,0)</f>
        <v>0</v>
      </c>
      <c r="BJ1056" s="18" t="s">
        <v>82</v>
      </c>
      <c r="BK1056" s="149">
        <f>ROUND(I1056*H1056,2)</f>
        <v>0</v>
      </c>
      <c r="BL1056" s="18" t="s">
        <v>169</v>
      </c>
      <c r="BM1056" s="148" t="s">
        <v>1030</v>
      </c>
    </row>
    <row r="1057" spans="2:51" s="13" customFormat="1" ht="11.25">
      <c r="B1057" s="164"/>
      <c r="D1057" s="150" t="s">
        <v>230</v>
      </c>
      <c r="E1057" s="165" t="s">
        <v>1</v>
      </c>
      <c r="F1057" s="166" t="s">
        <v>750</v>
      </c>
      <c r="H1057" s="165" t="s">
        <v>1</v>
      </c>
      <c r="L1057" s="164"/>
      <c r="M1057" s="167"/>
      <c r="N1057" s="168"/>
      <c r="O1057" s="168"/>
      <c r="P1057" s="168"/>
      <c r="Q1057" s="168"/>
      <c r="R1057" s="168"/>
      <c r="S1057" s="168"/>
      <c r="T1057" s="169"/>
      <c r="AT1057" s="165" t="s">
        <v>230</v>
      </c>
      <c r="AU1057" s="165" t="s">
        <v>84</v>
      </c>
      <c r="AV1057" s="13" t="s">
        <v>82</v>
      </c>
      <c r="AW1057" s="13" t="s">
        <v>30</v>
      </c>
      <c r="AX1057" s="13" t="s">
        <v>74</v>
      </c>
      <c r="AY1057" s="165" t="s">
        <v>133</v>
      </c>
    </row>
    <row r="1058" spans="2:51" s="13" customFormat="1" ht="11.25">
      <c r="B1058" s="164"/>
      <c r="D1058" s="150" t="s">
        <v>230</v>
      </c>
      <c r="E1058" s="165" t="s">
        <v>1</v>
      </c>
      <c r="F1058" s="166" t="s">
        <v>1031</v>
      </c>
      <c r="H1058" s="165" t="s">
        <v>1</v>
      </c>
      <c r="L1058" s="164"/>
      <c r="M1058" s="167"/>
      <c r="N1058" s="168"/>
      <c r="O1058" s="168"/>
      <c r="P1058" s="168"/>
      <c r="Q1058" s="168"/>
      <c r="R1058" s="168"/>
      <c r="S1058" s="168"/>
      <c r="T1058" s="169"/>
      <c r="AT1058" s="165" t="s">
        <v>230</v>
      </c>
      <c r="AU1058" s="165" t="s">
        <v>84</v>
      </c>
      <c r="AV1058" s="13" t="s">
        <v>82</v>
      </c>
      <c r="AW1058" s="13" t="s">
        <v>30</v>
      </c>
      <c r="AX1058" s="13" t="s">
        <v>74</v>
      </c>
      <c r="AY1058" s="165" t="s">
        <v>133</v>
      </c>
    </row>
    <row r="1059" spans="2:51" s="14" customFormat="1" ht="11.25">
      <c r="B1059" s="170"/>
      <c r="D1059" s="150" t="s">
        <v>230</v>
      </c>
      <c r="E1059" s="171" t="s">
        <v>1</v>
      </c>
      <c r="F1059" s="172" t="s">
        <v>1032</v>
      </c>
      <c r="H1059" s="173">
        <v>68</v>
      </c>
      <c r="L1059" s="170"/>
      <c r="M1059" s="174"/>
      <c r="N1059" s="175"/>
      <c r="O1059" s="175"/>
      <c r="P1059" s="175"/>
      <c r="Q1059" s="175"/>
      <c r="R1059" s="175"/>
      <c r="S1059" s="175"/>
      <c r="T1059" s="176"/>
      <c r="AT1059" s="171" t="s">
        <v>230</v>
      </c>
      <c r="AU1059" s="171" t="s">
        <v>84</v>
      </c>
      <c r="AV1059" s="14" t="s">
        <v>84</v>
      </c>
      <c r="AW1059" s="14" t="s">
        <v>30</v>
      </c>
      <c r="AX1059" s="14" t="s">
        <v>74</v>
      </c>
      <c r="AY1059" s="171" t="s">
        <v>133</v>
      </c>
    </row>
    <row r="1060" spans="2:51" s="15" customFormat="1" ht="11.25">
      <c r="B1060" s="177"/>
      <c r="D1060" s="150" t="s">
        <v>230</v>
      </c>
      <c r="E1060" s="178" t="s">
        <v>1</v>
      </c>
      <c r="F1060" s="179" t="s">
        <v>233</v>
      </c>
      <c r="H1060" s="180">
        <v>68</v>
      </c>
      <c r="L1060" s="177"/>
      <c r="M1060" s="181"/>
      <c r="N1060" s="182"/>
      <c r="O1060" s="182"/>
      <c r="P1060" s="182"/>
      <c r="Q1060" s="182"/>
      <c r="R1060" s="182"/>
      <c r="S1060" s="182"/>
      <c r="T1060" s="183"/>
      <c r="AT1060" s="178" t="s">
        <v>230</v>
      </c>
      <c r="AU1060" s="178" t="s">
        <v>84</v>
      </c>
      <c r="AV1060" s="15" t="s">
        <v>138</v>
      </c>
      <c r="AW1060" s="15" t="s">
        <v>30</v>
      </c>
      <c r="AX1060" s="15" t="s">
        <v>82</v>
      </c>
      <c r="AY1060" s="178" t="s">
        <v>133</v>
      </c>
    </row>
    <row r="1061" spans="1:65" s="2" customFormat="1" ht="24.2" customHeight="1">
      <c r="A1061" s="30"/>
      <c r="B1061" s="136"/>
      <c r="C1061" s="137" t="s">
        <v>607</v>
      </c>
      <c r="D1061" s="137" t="s">
        <v>134</v>
      </c>
      <c r="E1061" s="138" t="s">
        <v>1033</v>
      </c>
      <c r="F1061" s="139" t="s">
        <v>1034</v>
      </c>
      <c r="G1061" s="140" t="s">
        <v>240</v>
      </c>
      <c r="H1061" s="141">
        <v>68</v>
      </c>
      <c r="I1061" s="242"/>
      <c r="J1061" s="142">
        <f>ROUND(I1061*H1061,2)</f>
        <v>0</v>
      </c>
      <c r="K1061" s="143"/>
      <c r="L1061" s="31"/>
      <c r="M1061" s="144" t="s">
        <v>1</v>
      </c>
      <c r="N1061" s="145" t="s">
        <v>39</v>
      </c>
      <c r="O1061" s="146">
        <v>0</v>
      </c>
      <c r="P1061" s="146">
        <f>O1061*H1061</f>
        <v>0</v>
      </c>
      <c r="Q1061" s="146">
        <v>0</v>
      </c>
      <c r="R1061" s="146">
        <f>Q1061*H1061</f>
        <v>0</v>
      </c>
      <c r="S1061" s="146">
        <v>0</v>
      </c>
      <c r="T1061" s="147">
        <f>S1061*H1061</f>
        <v>0</v>
      </c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R1061" s="148" t="s">
        <v>169</v>
      </c>
      <c r="AT1061" s="148" t="s">
        <v>134</v>
      </c>
      <c r="AU1061" s="148" t="s">
        <v>84</v>
      </c>
      <c r="AY1061" s="18" t="s">
        <v>133</v>
      </c>
      <c r="BE1061" s="149">
        <f>IF(N1061="základní",J1061,0)</f>
        <v>0</v>
      </c>
      <c r="BF1061" s="149">
        <f>IF(N1061="snížená",J1061,0)</f>
        <v>0</v>
      </c>
      <c r="BG1061" s="149">
        <f>IF(N1061="zákl. přenesená",J1061,0)</f>
        <v>0</v>
      </c>
      <c r="BH1061" s="149">
        <f>IF(N1061="sníž. přenesená",J1061,0)</f>
        <v>0</v>
      </c>
      <c r="BI1061" s="149">
        <f>IF(N1061="nulová",J1061,0)</f>
        <v>0</v>
      </c>
      <c r="BJ1061" s="18" t="s">
        <v>82</v>
      </c>
      <c r="BK1061" s="149">
        <f>ROUND(I1061*H1061,2)</f>
        <v>0</v>
      </c>
      <c r="BL1061" s="18" t="s">
        <v>169</v>
      </c>
      <c r="BM1061" s="148" t="s">
        <v>1035</v>
      </c>
    </row>
    <row r="1062" spans="2:51" s="13" customFormat="1" ht="11.25">
      <c r="B1062" s="164"/>
      <c r="D1062" s="150" t="s">
        <v>230</v>
      </c>
      <c r="E1062" s="165" t="s">
        <v>1</v>
      </c>
      <c r="F1062" s="166" t="s">
        <v>750</v>
      </c>
      <c r="H1062" s="165" t="s">
        <v>1</v>
      </c>
      <c r="L1062" s="164"/>
      <c r="M1062" s="167"/>
      <c r="N1062" s="168"/>
      <c r="O1062" s="168"/>
      <c r="P1062" s="168"/>
      <c r="Q1062" s="168"/>
      <c r="R1062" s="168"/>
      <c r="S1062" s="168"/>
      <c r="T1062" s="169"/>
      <c r="AT1062" s="165" t="s">
        <v>230</v>
      </c>
      <c r="AU1062" s="165" t="s">
        <v>84</v>
      </c>
      <c r="AV1062" s="13" t="s">
        <v>82</v>
      </c>
      <c r="AW1062" s="13" t="s">
        <v>30</v>
      </c>
      <c r="AX1062" s="13" t="s">
        <v>74</v>
      </c>
      <c r="AY1062" s="165" t="s">
        <v>133</v>
      </c>
    </row>
    <row r="1063" spans="2:51" s="13" customFormat="1" ht="11.25">
      <c r="B1063" s="164"/>
      <c r="D1063" s="150" t="s">
        <v>230</v>
      </c>
      <c r="E1063" s="165" t="s">
        <v>1</v>
      </c>
      <c r="F1063" s="166" t="s">
        <v>1031</v>
      </c>
      <c r="H1063" s="165" t="s">
        <v>1</v>
      </c>
      <c r="L1063" s="164"/>
      <c r="M1063" s="167"/>
      <c r="N1063" s="168"/>
      <c r="O1063" s="168"/>
      <c r="P1063" s="168"/>
      <c r="Q1063" s="168"/>
      <c r="R1063" s="168"/>
      <c r="S1063" s="168"/>
      <c r="T1063" s="169"/>
      <c r="AT1063" s="165" t="s">
        <v>230</v>
      </c>
      <c r="AU1063" s="165" t="s">
        <v>84</v>
      </c>
      <c r="AV1063" s="13" t="s">
        <v>82</v>
      </c>
      <c r="AW1063" s="13" t="s">
        <v>30</v>
      </c>
      <c r="AX1063" s="13" t="s">
        <v>74</v>
      </c>
      <c r="AY1063" s="165" t="s">
        <v>133</v>
      </c>
    </row>
    <row r="1064" spans="2:51" s="14" customFormat="1" ht="11.25">
      <c r="B1064" s="170"/>
      <c r="D1064" s="150" t="s">
        <v>230</v>
      </c>
      <c r="E1064" s="171" t="s">
        <v>1</v>
      </c>
      <c r="F1064" s="172" t="s">
        <v>1032</v>
      </c>
      <c r="H1064" s="173">
        <v>68</v>
      </c>
      <c r="L1064" s="170"/>
      <c r="M1064" s="174"/>
      <c r="N1064" s="175"/>
      <c r="O1064" s="175"/>
      <c r="P1064" s="175"/>
      <c r="Q1064" s="175"/>
      <c r="R1064" s="175"/>
      <c r="S1064" s="175"/>
      <c r="T1064" s="176"/>
      <c r="AT1064" s="171" t="s">
        <v>230</v>
      </c>
      <c r="AU1064" s="171" t="s">
        <v>84</v>
      </c>
      <c r="AV1064" s="14" t="s">
        <v>84</v>
      </c>
      <c r="AW1064" s="14" t="s">
        <v>30</v>
      </c>
      <c r="AX1064" s="14" t="s">
        <v>74</v>
      </c>
      <c r="AY1064" s="171" t="s">
        <v>133</v>
      </c>
    </row>
    <row r="1065" spans="2:51" s="15" customFormat="1" ht="11.25">
      <c r="B1065" s="177"/>
      <c r="D1065" s="150" t="s">
        <v>230</v>
      </c>
      <c r="E1065" s="178" t="s">
        <v>1</v>
      </c>
      <c r="F1065" s="179" t="s">
        <v>233</v>
      </c>
      <c r="H1065" s="180">
        <v>68</v>
      </c>
      <c r="L1065" s="177"/>
      <c r="M1065" s="181"/>
      <c r="N1065" s="182"/>
      <c r="O1065" s="182"/>
      <c r="P1065" s="182"/>
      <c r="Q1065" s="182"/>
      <c r="R1065" s="182"/>
      <c r="S1065" s="182"/>
      <c r="T1065" s="183"/>
      <c r="AT1065" s="178" t="s">
        <v>230</v>
      </c>
      <c r="AU1065" s="178" t="s">
        <v>84</v>
      </c>
      <c r="AV1065" s="15" t="s">
        <v>138</v>
      </c>
      <c r="AW1065" s="15" t="s">
        <v>30</v>
      </c>
      <c r="AX1065" s="15" t="s">
        <v>82</v>
      </c>
      <c r="AY1065" s="178" t="s">
        <v>133</v>
      </c>
    </row>
    <row r="1066" spans="1:65" s="2" customFormat="1" ht="16.5" customHeight="1">
      <c r="A1066" s="30"/>
      <c r="B1066" s="136"/>
      <c r="C1066" s="184" t="s">
        <v>1036</v>
      </c>
      <c r="D1066" s="184" t="s">
        <v>244</v>
      </c>
      <c r="E1066" s="185" t="s">
        <v>1037</v>
      </c>
      <c r="F1066" s="186" t="s">
        <v>1038</v>
      </c>
      <c r="G1066" s="187" t="s">
        <v>257</v>
      </c>
      <c r="H1066" s="188">
        <v>90</v>
      </c>
      <c r="I1066" s="245"/>
      <c r="J1066" s="189">
        <f>ROUND(I1066*H1066,2)</f>
        <v>0</v>
      </c>
      <c r="K1066" s="190"/>
      <c r="L1066" s="191"/>
      <c r="M1066" s="192" t="s">
        <v>1</v>
      </c>
      <c r="N1066" s="193" t="s">
        <v>39</v>
      </c>
      <c r="O1066" s="146">
        <v>0</v>
      </c>
      <c r="P1066" s="146">
        <f>O1066*H1066</f>
        <v>0</v>
      </c>
      <c r="Q1066" s="146">
        <v>0</v>
      </c>
      <c r="R1066" s="146">
        <f>Q1066*H1066</f>
        <v>0</v>
      </c>
      <c r="S1066" s="146">
        <v>0</v>
      </c>
      <c r="T1066" s="147">
        <f>S1066*H1066</f>
        <v>0</v>
      </c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R1066" s="148" t="s">
        <v>281</v>
      </c>
      <c r="AT1066" s="148" t="s">
        <v>244</v>
      </c>
      <c r="AU1066" s="148" t="s">
        <v>84</v>
      </c>
      <c r="AY1066" s="18" t="s">
        <v>133</v>
      </c>
      <c r="BE1066" s="149">
        <f>IF(N1066="základní",J1066,0)</f>
        <v>0</v>
      </c>
      <c r="BF1066" s="149">
        <f>IF(N1066="snížená",J1066,0)</f>
        <v>0</v>
      </c>
      <c r="BG1066" s="149">
        <f>IF(N1066="zákl. přenesená",J1066,0)</f>
        <v>0</v>
      </c>
      <c r="BH1066" s="149">
        <f>IF(N1066="sníž. přenesená",J1066,0)</f>
        <v>0</v>
      </c>
      <c r="BI1066" s="149">
        <f>IF(N1066="nulová",J1066,0)</f>
        <v>0</v>
      </c>
      <c r="BJ1066" s="18" t="s">
        <v>82</v>
      </c>
      <c r="BK1066" s="149">
        <f>ROUND(I1066*H1066,2)</f>
        <v>0</v>
      </c>
      <c r="BL1066" s="18" t="s">
        <v>169</v>
      </c>
      <c r="BM1066" s="148" t="s">
        <v>1039</v>
      </c>
    </row>
    <row r="1067" spans="1:65" s="2" customFormat="1" ht="16.5" customHeight="1">
      <c r="A1067" s="30"/>
      <c r="B1067" s="136"/>
      <c r="C1067" s="184" t="s">
        <v>614</v>
      </c>
      <c r="D1067" s="184" t="s">
        <v>244</v>
      </c>
      <c r="E1067" s="185" t="s">
        <v>1040</v>
      </c>
      <c r="F1067" s="186" t="s">
        <v>1041</v>
      </c>
      <c r="G1067" s="187" t="s">
        <v>229</v>
      </c>
      <c r="H1067" s="188">
        <v>0.19</v>
      </c>
      <c r="I1067" s="245"/>
      <c r="J1067" s="189">
        <f>ROUND(I1067*H1067,2)</f>
        <v>0</v>
      </c>
      <c r="K1067" s="190"/>
      <c r="L1067" s="191"/>
      <c r="M1067" s="192" t="s">
        <v>1</v>
      </c>
      <c r="N1067" s="193" t="s">
        <v>39</v>
      </c>
      <c r="O1067" s="146">
        <v>0</v>
      </c>
      <c r="P1067" s="146">
        <f>O1067*H1067</f>
        <v>0</v>
      </c>
      <c r="Q1067" s="146">
        <v>0</v>
      </c>
      <c r="R1067" s="146">
        <f>Q1067*H1067</f>
        <v>0</v>
      </c>
      <c r="S1067" s="146">
        <v>0</v>
      </c>
      <c r="T1067" s="147">
        <f>S1067*H1067</f>
        <v>0</v>
      </c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R1067" s="148" t="s">
        <v>281</v>
      </c>
      <c r="AT1067" s="148" t="s">
        <v>244</v>
      </c>
      <c r="AU1067" s="148" t="s">
        <v>84</v>
      </c>
      <c r="AY1067" s="18" t="s">
        <v>133</v>
      </c>
      <c r="BE1067" s="149">
        <f>IF(N1067="základní",J1067,0)</f>
        <v>0</v>
      </c>
      <c r="BF1067" s="149">
        <f>IF(N1067="snížená",J1067,0)</f>
        <v>0</v>
      </c>
      <c r="BG1067" s="149">
        <f>IF(N1067="zákl. přenesená",J1067,0)</f>
        <v>0</v>
      </c>
      <c r="BH1067" s="149">
        <f>IF(N1067="sníž. přenesená",J1067,0)</f>
        <v>0</v>
      </c>
      <c r="BI1067" s="149">
        <f>IF(N1067="nulová",J1067,0)</f>
        <v>0</v>
      </c>
      <c r="BJ1067" s="18" t="s">
        <v>82</v>
      </c>
      <c r="BK1067" s="149">
        <f>ROUND(I1067*H1067,2)</f>
        <v>0</v>
      </c>
      <c r="BL1067" s="18" t="s">
        <v>169</v>
      </c>
      <c r="BM1067" s="148" t="s">
        <v>1042</v>
      </c>
    </row>
    <row r="1068" spans="2:51" s="13" customFormat="1" ht="11.25">
      <c r="B1068" s="164"/>
      <c r="D1068" s="150" t="s">
        <v>230</v>
      </c>
      <c r="E1068" s="165" t="s">
        <v>1</v>
      </c>
      <c r="F1068" s="166" t="s">
        <v>750</v>
      </c>
      <c r="H1068" s="165" t="s">
        <v>1</v>
      </c>
      <c r="L1068" s="164"/>
      <c r="M1068" s="167"/>
      <c r="N1068" s="168"/>
      <c r="O1068" s="168"/>
      <c r="P1068" s="168"/>
      <c r="Q1068" s="168"/>
      <c r="R1068" s="168"/>
      <c r="S1068" s="168"/>
      <c r="T1068" s="169"/>
      <c r="AT1068" s="165" t="s">
        <v>230</v>
      </c>
      <c r="AU1068" s="165" t="s">
        <v>84</v>
      </c>
      <c r="AV1068" s="13" t="s">
        <v>82</v>
      </c>
      <c r="AW1068" s="13" t="s">
        <v>30</v>
      </c>
      <c r="AX1068" s="13" t="s">
        <v>74</v>
      </c>
      <c r="AY1068" s="165" t="s">
        <v>133</v>
      </c>
    </row>
    <row r="1069" spans="2:51" s="13" customFormat="1" ht="11.25">
      <c r="B1069" s="164"/>
      <c r="D1069" s="150" t="s">
        <v>230</v>
      </c>
      <c r="E1069" s="165" t="s">
        <v>1</v>
      </c>
      <c r="F1069" s="166" t="s">
        <v>1031</v>
      </c>
      <c r="H1069" s="165" t="s">
        <v>1</v>
      </c>
      <c r="L1069" s="164"/>
      <c r="M1069" s="167"/>
      <c r="N1069" s="168"/>
      <c r="O1069" s="168"/>
      <c r="P1069" s="168"/>
      <c r="Q1069" s="168"/>
      <c r="R1069" s="168"/>
      <c r="S1069" s="168"/>
      <c r="T1069" s="169"/>
      <c r="AT1069" s="165" t="s">
        <v>230</v>
      </c>
      <c r="AU1069" s="165" t="s">
        <v>84</v>
      </c>
      <c r="AV1069" s="13" t="s">
        <v>82</v>
      </c>
      <c r="AW1069" s="13" t="s">
        <v>30</v>
      </c>
      <c r="AX1069" s="13" t="s">
        <v>74</v>
      </c>
      <c r="AY1069" s="165" t="s">
        <v>133</v>
      </c>
    </row>
    <row r="1070" spans="2:51" s="14" customFormat="1" ht="11.25">
      <c r="B1070" s="170"/>
      <c r="D1070" s="150" t="s">
        <v>230</v>
      </c>
      <c r="E1070" s="171" t="s">
        <v>1</v>
      </c>
      <c r="F1070" s="172" t="s">
        <v>1043</v>
      </c>
      <c r="H1070" s="173">
        <v>0.19</v>
      </c>
      <c r="L1070" s="170"/>
      <c r="M1070" s="174"/>
      <c r="N1070" s="175"/>
      <c r="O1070" s="175"/>
      <c r="P1070" s="175"/>
      <c r="Q1070" s="175"/>
      <c r="R1070" s="175"/>
      <c r="S1070" s="175"/>
      <c r="T1070" s="176"/>
      <c r="AT1070" s="171" t="s">
        <v>230</v>
      </c>
      <c r="AU1070" s="171" t="s">
        <v>84</v>
      </c>
      <c r="AV1070" s="14" t="s">
        <v>84</v>
      </c>
      <c r="AW1070" s="14" t="s">
        <v>30</v>
      </c>
      <c r="AX1070" s="14" t="s">
        <v>74</v>
      </c>
      <c r="AY1070" s="171" t="s">
        <v>133</v>
      </c>
    </row>
    <row r="1071" spans="2:51" s="15" customFormat="1" ht="11.25">
      <c r="B1071" s="177"/>
      <c r="D1071" s="150" t="s">
        <v>230</v>
      </c>
      <c r="E1071" s="178" t="s">
        <v>1</v>
      </c>
      <c r="F1071" s="179" t="s">
        <v>233</v>
      </c>
      <c r="H1071" s="180">
        <v>0.19</v>
      </c>
      <c r="L1071" s="177"/>
      <c r="M1071" s="181"/>
      <c r="N1071" s="182"/>
      <c r="O1071" s="182"/>
      <c r="P1071" s="182"/>
      <c r="Q1071" s="182"/>
      <c r="R1071" s="182"/>
      <c r="S1071" s="182"/>
      <c r="T1071" s="183"/>
      <c r="AT1071" s="178" t="s">
        <v>230</v>
      </c>
      <c r="AU1071" s="178" t="s">
        <v>84</v>
      </c>
      <c r="AV1071" s="15" t="s">
        <v>138</v>
      </c>
      <c r="AW1071" s="15" t="s">
        <v>30</v>
      </c>
      <c r="AX1071" s="15" t="s">
        <v>82</v>
      </c>
      <c r="AY1071" s="178" t="s">
        <v>133</v>
      </c>
    </row>
    <row r="1072" spans="1:65" s="2" customFormat="1" ht="24.2" customHeight="1">
      <c r="A1072" s="30"/>
      <c r="B1072" s="136"/>
      <c r="C1072" s="137" t="s">
        <v>1044</v>
      </c>
      <c r="D1072" s="137" t="s">
        <v>134</v>
      </c>
      <c r="E1072" s="138" t="s">
        <v>1045</v>
      </c>
      <c r="F1072" s="139" t="s">
        <v>1046</v>
      </c>
      <c r="G1072" s="140" t="s">
        <v>732</v>
      </c>
      <c r="H1072" s="141">
        <v>17868.019</v>
      </c>
      <c r="I1072" s="242"/>
      <c r="J1072" s="142">
        <f>ROUND(I1072*H1072,2)</f>
        <v>0</v>
      </c>
      <c r="K1072" s="143"/>
      <c r="L1072" s="31"/>
      <c r="M1072" s="144" t="s">
        <v>1</v>
      </c>
      <c r="N1072" s="145" t="s">
        <v>39</v>
      </c>
      <c r="O1072" s="146">
        <v>0</v>
      </c>
      <c r="P1072" s="146">
        <f>O1072*H1072</f>
        <v>0</v>
      </c>
      <c r="Q1072" s="146">
        <v>0</v>
      </c>
      <c r="R1072" s="146">
        <f>Q1072*H1072</f>
        <v>0</v>
      </c>
      <c r="S1072" s="146">
        <v>0</v>
      </c>
      <c r="T1072" s="147">
        <f>S1072*H1072</f>
        <v>0</v>
      </c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R1072" s="148" t="s">
        <v>169</v>
      </c>
      <c r="AT1072" s="148" t="s">
        <v>134</v>
      </c>
      <c r="AU1072" s="148" t="s">
        <v>84</v>
      </c>
      <c r="AY1072" s="18" t="s">
        <v>133</v>
      </c>
      <c r="BE1072" s="149">
        <f>IF(N1072="základní",J1072,0)</f>
        <v>0</v>
      </c>
      <c r="BF1072" s="149">
        <f>IF(N1072="snížená",J1072,0)</f>
        <v>0</v>
      </c>
      <c r="BG1072" s="149">
        <f>IF(N1072="zákl. přenesená",J1072,0)</f>
        <v>0</v>
      </c>
      <c r="BH1072" s="149">
        <f>IF(N1072="sníž. přenesená",J1072,0)</f>
        <v>0</v>
      </c>
      <c r="BI1072" s="149">
        <f>IF(N1072="nulová",J1072,0)</f>
        <v>0</v>
      </c>
      <c r="BJ1072" s="18" t="s">
        <v>82</v>
      </c>
      <c r="BK1072" s="149">
        <f>ROUND(I1072*H1072,2)</f>
        <v>0</v>
      </c>
      <c r="BL1072" s="18" t="s">
        <v>169</v>
      </c>
      <c r="BM1072" s="148" t="s">
        <v>1047</v>
      </c>
    </row>
    <row r="1073" spans="2:63" s="11" customFormat="1" ht="22.9" customHeight="1">
      <c r="B1073" s="126"/>
      <c r="D1073" s="127" t="s">
        <v>73</v>
      </c>
      <c r="E1073" s="162" t="s">
        <v>1048</v>
      </c>
      <c r="F1073" s="162" t="s">
        <v>1049</v>
      </c>
      <c r="J1073" s="163">
        <f>BK1073</f>
        <v>0</v>
      </c>
      <c r="L1073" s="126"/>
      <c r="M1073" s="130"/>
      <c r="N1073" s="131"/>
      <c r="O1073" s="131"/>
      <c r="P1073" s="132">
        <f>SUM(P1074:P1169)</f>
        <v>0</v>
      </c>
      <c r="Q1073" s="131"/>
      <c r="R1073" s="132">
        <f>SUM(R1074:R1169)</f>
        <v>0</v>
      </c>
      <c r="S1073" s="131"/>
      <c r="T1073" s="133">
        <f>SUM(T1074:T1169)</f>
        <v>0</v>
      </c>
      <c r="AR1073" s="127" t="s">
        <v>84</v>
      </c>
      <c r="AT1073" s="134" t="s">
        <v>73</v>
      </c>
      <c r="AU1073" s="134" t="s">
        <v>82</v>
      </c>
      <c r="AY1073" s="127" t="s">
        <v>133</v>
      </c>
      <c r="BK1073" s="135">
        <f>SUM(BK1074:BK1169)</f>
        <v>0</v>
      </c>
    </row>
    <row r="1074" spans="1:65" s="2" customFormat="1" ht="24.2" customHeight="1">
      <c r="A1074" s="30"/>
      <c r="B1074" s="136"/>
      <c r="C1074" s="137" t="s">
        <v>618</v>
      </c>
      <c r="D1074" s="137" t="s">
        <v>134</v>
      </c>
      <c r="E1074" s="138" t="s">
        <v>1050</v>
      </c>
      <c r="F1074" s="139" t="s">
        <v>1051</v>
      </c>
      <c r="G1074" s="140" t="s">
        <v>262</v>
      </c>
      <c r="H1074" s="141">
        <v>85.218</v>
      </c>
      <c r="I1074" s="242"/>
      <c r="J1074" s="142">
        <f>ROUND(I1074*H1074,2)</f>
        <v>0</v>
      </c>
      <c r="K1074" s="143"/>
      <c r="L1074" s="31"/>
      <c r="M1074" s="144" t="s">
        <v>1</v>
      </c>
      <c r="N1074" s="145" t="s">
        <v>39</v>
      </c>
      <c r="O1074" s="146">
        <v>0</v>
      </c>
      <c r="P1074" s="146">
        <f>O1074*H1074</f>
        <v>0</v>
      </c>
      <c r="Q1074" s="146">
        <v>0</v>
      </c>
      <c r="R1074" s="146">
        <f>Q1074*H1074</f>
        <v>0</v>
      </c>
      <c r="S1074" s="146">
        <v>0</v>
      </c>
      <c r="T1074" s="147">
        <f>S1074*H1074</f>
        <v>0</v>
      </c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R1074" s="148" t="s">
        <v>169</v>
      </c>
      <c r="AT1074" s="148" t="s">
        <v>134</v>
      </c>
      <c r="AU1074" s="148" t="s">
        <v>84</v>
      </c>
      <c r="AY1074" s="18" t="s">
        <v>133</v>
      </c>
      <c r="BE1074" s="149">
        <f>IF(N1074="základní",J1074,0)</f>
        <v>0</v>
      </c>
      <c r="BF1074" s="149">
        <f>IF(N1074="snížená",J1074,0)</f>
        <v>0</v>
      </c>
      <c r="BG1074" s="149">
        <f>IF(N1074="zákl. přenesená",J1074,0)</f>
        <v>0</v>
      </c>
      <c r="BH1074" s="149">
        <f>IF(N1074="sníž. přenesená",J1074,0)</f>
        <v>0</v>
      </c>
      <c r="BI1074" s="149">
        <f>IF(N1074="nulová",J1074,0)</f>
        <v>0</v>
      </c>
      <c r="BJ1074" s="18" t="s">
        <v>82</v>
      </c>
      <c r="BK1074" s="149">
        <f>ROUND(I1074*H1074,2)</f>
        <v>0</v>
      </c>
      <c r="BL1074" s="18" t="s">
        <v>169</v>
      </c>
      <c r="BM1074" s="148" t="s">
        <v>1052</v>
      </c>
    </row>
    <row r="1075" spans="2:51" s="13" customFormat="1" ht="11.25">
      <c r="B1075" s="164"/>
      <c r="D1075" s="150" t="s">
        <v>230</v>
      </c>
      <c r="E1075" s="165" t="s">
        <v>1</v>
      </c>
      <c r="F1075" s="166" t="s">
        <v>435</v>
      </c>
      <c r="H1075" s="165" t="s">
        <v>1</v>
      </c>
      <c r="L1075" s="164"/>
      <c r="M1075" s="167"/>
      <c r="N1075" s="168"/>
      <c r="O1075" s="168"/>
      <c r="P1075" s="168"/>
      <c r="Q1075" s="168"/>
      <c r="R1075" s="168"/>
      <c r="S1075" s="168"/>
      <c r="T1075" s="169"/>
      <c r="AT1075" s="165" t="s">
        <v>230</v>
      </c>
      <c r="AU1075" s="165" t="s">
        <v>84</v>
      </c>
      <c r="AV1075" s="13" t="s">
        <v>82</v>
      </c>
      <c r="AW1075" s="13" t="s">
        <v>30</v>
      </c>
      <c r="AX1075" s="13" t="s">
        <v>74</v>
      </c>
      <c r="AY1075" s="165" t="s">
        <v>133</v>
      </c>
    </row>
    <row r="1076" spans="2:51" s="13" customFormat="1" ht="11.25">
      <c r="B1076" s="164"/>
      <c r="D1076" s="150" t="s">
        <v>230</v>
      </c>
      <c r="E1076" s="165" t="s">
        <v>1</v>
      </c>
      <c r="F1076" s="166" t="s">
        <v>1053</v>
      </c>
      <c r="H1076" s="165" t="s">
        <v>1</v>
      </c>
      <c r="L1076" s="164"/>
      <c r="M1076" s="167"/>
      <c r="N1076" s="168"/>
      <c r="O1076" s="168"/>
      <c r="P1076" s="168"/>
      <c r="Q1076" s="168"/>
      <c r="R1076" s="168"/>
      <c r="S1076" s="168"/>
      <c r="T1076" s="169"/>
      <c r="AT1076" s="165" t="s">
        <v>230</v>
      </c>
      <c r="AU1076" s="165" t="s">
        <v>84</v>
      </c>
      <c r="AV1076" s="13" t="s">
        <v>82</v>
      </c>
      <c r="AW1076" s="13" t="s">
        <v>30</v>
      </c>
      <c r="AX1076" s="13" t="s">
        <v>74</v>
      </c>
      <c r="AY1076" s="165" t="s">
        <v>133</v>
      </c>
    </row>
    <row r="1077" spans="2:51" s="13" customFormat="1" ht="11.25">
      <c r="B1077" s="164"/>
      <c r="D1077" s="150" t="s">
        <v>230</v>
      </c>
      <c r="E1077" s="165" t="s">
        <v>1</v>
      </c>
      <c r="F1077" s="166" t="s">
        <v>1054</v>
      </c>
      <c r="H1077" s="165" t="s">
        <v>1</v>
      </c>
      <c r="L1077" s="164"/>
      <c r="M1077" s="167"/>
      <c r="N1077" s="168"/>
      <c r="O1077" s="168"/>
      <c r="P1077" s="168"/>
      <c r="Q1077" s="168"/>
      <c r="R1077" s="168"/>
      <c r="S1077" s="168"/>
      <c r="T1077" s="169"/>
      <c r="AT1077" s="165" t="s">
        <v>230</v>
      </c>
      <c r="AU1077" s="165" t="s">
        <v>84</v>
      </c>
      <c r="AV1077" s="13" t="s">
        <v>82</v>
      </c>
      <c r="AW1077" s="13" t="s">
        <v>30</v>
      </c>
      <c r="AX1077" s="13" t="s">
        <v>74</v>
      </c>
      <c r="AY1077" s="165" t="s">
        <v>133</v>
      </c>
    </row>
    <row r="1078" spans="2:51" s="14" customFormat="1" ht="11.25">
      <c r="B1078" s="170"/>
      <c r="D1078" s="150" t="s">
        <v>230</v>
      </c>
      <c r="E1078" s="171" t="s">
        <v>1</v>
      </c>
      <c r="F1078" s="172" t="s">
        <v>1055</v>
      </c>
      <c r="H1078" s="173">
        <v>16.268</v>
      </c>
      <c r="L1078" s="170"/>
      <c r="M1078" s="174"/>
      <c r="N1078" s="175"/>
      <c r="O1078" s="175"/>
      <c r="P1078" s="175"/>
      <c r="Q1078" s="175"/>
      <c r="R1078" s="175"/>
      <c r="S1078" s="175"/>
      <c r="T1078" s="176"/>
      <c r="AT1078" s="171" t="s">
        <v>230</v>
      </c>
      <c r="AU1078" s="171" t="s">
        <v>84</v>
      </c>
      <c r="AV1078" s="14" t="s">
        <v>84</v>
      </c>
      <c r="AW1078" s="14" t="s">
        <v>30</v>
      </c>
      <c r="AX1078" s="14" t="s">
        <v>74</v>
      </c>
      <c r="AY1078" s="171" t="s">
        <v>133</v>
      </c>
    </row>
    <row r="1079" spans="2:51" s="13" customFormat="1" ht="11.25">
      <c r="B1079" s="164"/>
      <c r="D1079" s="150" t="s">
        <v>230</v>
      </c>
      <c r="E1079" s="165" t="s">
        <v>1</v>
      </c>
      <c r="F1079" s="166" t="s">
        <v>1056</v>
      </c>
      <c r="H1079" s="165" t="s">
        <v>1</v>
      </c>
      <c r="L1079" s="164"/>
      <c r="M1079" s="167"/>
      <c r="N1079" s="168"/>
      <c r="O1079" s="168"/>
      <c r="P1079" s="168"/>
      <c r="Q1079" s="168"/>
      <c r="R1079" s="168"/>
      <c r="S1079" s="168"/>
      <c r="T1079" s="169"/>
      <c r="AT1079" s="165" t="s">
        <v>230</v>
      </c>
      <c r="AU1079" s="165" t="s">
        <v>84</v>
      </c>
      <c r="AV1079" s="13" t="s">
        <v>82</v>
      </c>
      <c r="AW1079" s="13" t="s">
        <v>30</v>
      </c>
      <c r="AX1079" s="13" t="s">
        <v>74</v>
      </c>
      <c r="AY1079" s="165" t="s">
        <v>133</v>
      </c>
    </row>
    <row r="1080" spans="2:51" s="14" customFormat="1" ht="11.25">
      <c r="B1080" s="170"/>
      <c r="D1080" s="150" t="s">
        <v>230</v>
      </c>
      <c r="E1080" s="171" t="s">
        <v>1</v>
      </c>
      <c r="F1080" s="172" t="s">
        <v>1057</v>
      </c>
      <c r="H1080" s="173">
        <v>19.46</v>
      </c>
      <c r="L1080" s="170"/>
      <c r="M1080" s="174"/>
      <c r="N1080" s="175"/>
      <c r="O1080" s="175"/>
      <c r="P1080" s="175"/>
      <c r="Q1080" s="175"/>
      <c r="R1080" s="175"/>
      <c r="S1080" s="175"/>
      <c r="T1080" s="176"/>
      <c r="AT1080" s="171" t="s">
        <v>230</v>
      </c>
      <c r="AU1080" s="171" t="s">
        <v>84</v>
      </c>
      <c r="AV1080" s="14" t="s">
        <v>84</v>
      </c>
      <c r="AW1080" s="14" t="s">
        <v>30</v>
      </c>
      <c r="AX1080" s="14" t="s">
        <v>74</v>
      </c>
      <c r="AY1080" s="171" t="s">
        <v>133</v>
      </c>
    </row>
    <row r="1081" spans="2:51" s="13" customFormat="1" ht="11.25">
      <c r="B1081" s="164"/>
      <c r="D1081" s="150" t="s">
        <v>230</v>
      </c>
      <c r="E1081" s="165" t="s">
        <v>1</v>
      </c>
      <c r="F1081" s="166" t="s">
        <v>1058</v>
      </c>
      <c r="H1081" s="165" t="s">
        <v>1</v>
      </c>
      <c r="L1081" s="164"/>
      <c r="M1081" s="167"/>
      <c r="N1081" s="168"/>
      <c r="O1081" s="168"/>
      <c r="P1081" s="168"/>
      <c r="Q1081" s="168"/>
      <c r="R1081" s="168"/>
      <c r="S1081" s="168"/>
      <c r="T1081" s="169"/>
      <c r="AT1081" s="165" t="s">
        <v>230</v>
      </c>
      <c r="AU1081" s="165" t="s">
        <v>84</v>
      </c>
      <c r="AV1081" s="13" t="s">
        <v>82</v>
      </c>
      <c r="AW1081" s="13" t="s">
        <v>30</v>
      </c>
      <c r="AX1081" s="13" t="s">
        <v>74</v>
      </c>
      <c r="AY1081" s="165" t="s">
        <v>133</v>
      </c>
    </row>
    <row r="1082" spans="2:51" s="14" customFormat="1" ht="11.25">
      <c r="B1082" s="170"/>
      <c r="D1082" s="150" t="s">
        <v>230</v>
      </c>
      <c r="E1082" s="171" t="s">
        <v>1</v>
      </c>
      <c r="F1082" s="172" t="s">
        <v>1059</v>
      </c>
      <c r="H1082" s="173">
        <v>14</v>
      </c>
      <c r="L1082" s="170"/>
      <c r="M1082" s="174"/>
      <c r="N1082" s="175"/>
      <c r="O1082" s="175"/>
      <c r="P1082" s="175"/>
      <c r="Q1082" s="175"/>
      <c r="R1082" s="175"/>
      <c r="S1082" s="175"/>
      <c r="T1082" s="176"/>
      <c r="AT1082" s="171" t="s">
        <v>230</v>
      </c>
      <c r="AU1082" s="171" t="s">
        <v>84</v>
      </c>
      <c r="AV1082" s="14" t="s">
        <v>84</v>
      </c>
      <c r="AW1082" s="14" t="s">
        <v>30</v>
      </c>
      <c r="AX1082" s="14" t="s">
        <v>74</v>
      </c>
      <c r="AY1082" s="171" t="s">
        <v>133</v>
      </c>
    </row>
    <row r="1083" spans="2:51" s="13" customFormat="1" ht="11.25">
      <c r="B1083" s="164"/>
      <c r="D1083" s="150" t="s">
        <v>230</v>
      </c>
      <c r="E1083" s="165" t="s">
        <v>1</v>
      </c>
      <c r="F1083" s="166" t="s">
        <v>1060</v>
      </c>
      <c r="H1083" s="165" t="s">
        <v>1</v>
      </c>
      <c r="L1083" s="164"/>
      <c r="M1083" s="167"/>
      <c r="N1083" s="168"/>
      <c r="O1083" s="168"/>
      <c r="P1083" s="168"/>
      <c r="Q1083" s="168"/>
      <c r="R1083" s="168"/>
      <c r="S1083" s="168"/>
      <c r="T1083" s="169"/>
      <c r="AT1083" s="165" t="s">
        <v>230</v>
      </c>
      <c r="AU1083" s="165" t="s">
        <v>84</v>
      </c>
      <c r="AV1083" s="13" t="s">
        <v>82</v>
      </c>
      <c r="AW1083" s="13" t="s">
        <v>30</v>
      </c>
      <c r="AX1083" s="13" t="s">
        <v>74</v>
      </c>
      <c r="AY1083" s="165" t="s">
        <v>133</v>
      </c>
    </row>
    <row r="1084" spans="2:51" s="14" customFormat="1" ht="11.25">
      <c r="B1084" s="170"/>
      <c r="D1084" s="150" t="s">
        <v>230</v>
      </c>
      <c r="E1084" s="171" t="s">
        <v>1</v>
      </c>
      <c r="F1084" s="172" t="s">
        <v>1061</v>
      </c>
      <c r="H1084" s="173">
        <v>16.66</v>
      </c>
      <c r="L1084" s="170"/>
      <c r="M1084" s="174"/>
      <c r="N1084" s="175"/>
      <c r="O1084" s="175"/>
      <c r="P1084" s="175"/>
      <c r="Q1084" s="175"/>
      <c r="R1084" s="175"/>
      <c r="S1084" s="175"/>
      <c r="T1084" s="176"/>
      <c r="AT1084" s="171" t="s">
        <v>230</v>
      </c>
      <c r="AU1084" s="171" t="s">
        <v>84</v>
      </c>
      <c r="AV1084" s="14" t="s">
        <v>84</v>
      </c>
      <c r="AW1084" s="14" t="s">
        <v>30</v>
      </c>
      <c r="AX1084" s="14" t="s">
        <v>74</v>
      </c>
      <c r="AY1084" s="171" t="s">
        <v>133</v>
      </c>
    </row>
    <row r="1085" spans="2:51" s="13" customFormat="1" ht="11.25">
      <c r="B1085" s="164"/>
      <c r="D1085" s="150" t="s">
        <v>230</v>
      </c>
      <c r="E1085" s="165" t="s">
        <v>1</v>
      </c>
      <c r="F1085" s="166" t="s">
        <v>1062</v>
      </c>
      <c r="H1085" s="165" t="s">
        <v>1</v>
      </c>
      <c r="L1085" s="164"/>
      <c r="M1085" s="167"/>
      <c r="N1085" s="168"/>
      <c r="O1085" s="168"/>
      <c r="P1085" s="168"/>
      <c r="Q1085" s="168"/>
      <c r="R1085" s="168"/>
      <c r="S1085" s="168"/>
      <c r="T1085" s="169"/>
      <c r="AT1085" s="165" t="s">
        <v>230</v>
      </c>
      <c r="AU1085" s="165" t="s">
        <v>84</v>
      </c>
      <c r="AV1085" s="13" t="s">
        <v>82</v>
      </c>
      <c r="AW1085" s="13" t="s">
        <v>30</v>
      </c>
      <c r="AX1085" s="13" t="s">
        <v>74</v>
      </c>
      <c r="AY1085" s="165" t="s">
        <v>133</v>
      </c>
    </row>
    <row r="1086" spans="2:51" s="14" customFormat="1" ht="11.25">
      <c r="B1086" s="170"/>
      <c r="D1086" s="150" t="s">
        <v>230</v>
      </c>
      <c r="E1086" s="171" t="s">
        <v>1</v>
      </c>
      <c r="F1086" s="172" t="s">
        <v>1063</v>
      </c>
      <c r="H1086" s="173">
        <v>10.08</v>
      </c>
      <c r="L1086" s="170"/>
      <c r="M1086" s="174"/>
      <c r="N1086" s="175"/>
      <c r="O1086" s="175"/>
      <c r="P1086" s="175"/>
      <c r="Q1086" s="175"/>
      <c r="R1086" s="175"/>
      <c r="S1086" s="175"/>
      <c r="T1086" s="176"/>
      <c r="AT1086" s="171" t="s">
        <v>230</v>
      </c>
      <c r="AU1086" s="171" t="s">
        <v>84</v>
      </c>
      <c r="AV1086" s="14" t="s">
        <v>84</v>
      </c>
      <c r="AW1086" s="14" t="s">
        <v>30</v>
      </c>
      <c r="AX1086" s="14" t="s">
        <v>74</v>
      </c>
      <c r="AY1086" s="171" t="s">
        <v>133</v>
      </c>
    </row>
    <row r="1087" spans="2:51" s="13" customFormat="1" ht="11.25">
      <c r="B1087" s="164"/>
      <c r="D1087" s="150" t="s">
        <v>230</v>
      </c>
      <c r="E1087" s="165" t="s">
        <v>1</v>
      </c>
      <c r="F1087" s="166" t="s">
        <v>1064</v>
      </c>
      <c r="H1087" s="165" t="s">
        <v>1</v>
      </c>
      <c r="L1087" s="164"/>
      <c r="M1087" s="167"/>
      <c r="N1087" s="168"/>
      <c r="O1087" s="168"/>
      <c r="P1087" s="168"/>
      <c r="Q1087" s="168"/>
      <c r="R1087" s="168"/>
      <c r="S1087" s="168"/>
      <c r="T1087" s="169"/>
      <c r="AT1087" s="165" t="s">
        <v>230</v>
      </c>
      <c r="AU1087" s="165" t="s">
        <v>84</v>
      </c>
      <c r="AV1087" s="13" t="s">
        <v>82</v>
      </c>
      <c r="AW1087" s="13" t="s">
        <v>30</v>
      </c>
      <c r="AX1087" s="13" t="s">
        <v>74</v>
      </c>
      <c r="AY1087" s="165" t="s">
        <v>133</v>
      </c>
    </row>
    <row r="1088" spans="2:51" s="14" customFormat="1" ht="11.25">
      <c r="B1088" s="170"/>
      <c r="D1088" s="150" t="s">
        <v>230</v>
      </c>
      <c r="E1088" s="171" t="s">
        <v>1</v>
      </c>
      <c r="F1088" s="172" t="s">
        <v>1065</v>
      </c>
      <c r="H1088" s="173">
        <v>7.14</v>
      </c>
      <c r="L1088" s="170"/>
      <c r="M1088" s="174"/>
      <c r="N1088" s="175"/>
      <c r="O1088" s="175"/>
      <c r="P1088" s="175"/>
      <c r="Q1088" s="175"/>
      <c r="R1088" s="175"/>
      <c r="S1088" s="175"/>
      <c r="T1088" s="176"/>
      <c r="AT1088" s="171" t="s">
        <v>230</v>
      </c>
      <c r="AU1088" s="171" t="s">
        <v>84</v>
      </c>
      <c r="AV1088" s="14" t="s">
        <v>84</v>
      </c>
      <c r="AW1088" s="14" t="s">
        <v>30</v>
      </c>
      <c r="AX1088" s="14" t="s">
        <v>74</v>
      </c>
      <c r="AY1088" s="171" t="s">
        <v>133</v>
      </c>
    </row>
    <row r="1089" spans="2:51" s="13" customFormat="1" ht="11.25">
      <c r="B1089" s="164"/>
      <c r="D1089" s="150" t="s">
        <v>230</v>
      </c>
      <c r="E1089" s="165" t="s">
        <v>1</v>
      </c>
      <c r="F1089" s="166" t="s">
        <v>1066</v>
      </c>
      <c r="H1089" s="165" t="s">
        <v>1</v>
      </c>
      <c r="L1089" s="164"/>
      <c r="M1089" s="167"/>
      <c r="N1089" s="168"/>
      <c r="O1089" s="168"/>
      <c r="P1089" s="168"/>
      <c r="Q1089" s="168"/>
      <c r="R1089" s="168"/>
      <c r="S1089" s="168"/>
      <c r="T1089" s="169"/>
      <c r="AT1089" s="165" t="s">
        <v>230</v>
      </c>
      <c r="AU1089" s="165" t="s">
        <v>84</v>
      </c>
      <c r="AV1089" s="13" t="s">
        <v>82</v>
      </c>
      <c r="AW1089" s="13" t="s">
        <v>30</v>
      </c>
      <c r="AX1089" s="13" t="s">
        <v>74</v>
      </c>
      <c r="AY1089" s="165" t="s">
        <v>133</v>
      </c>
    </row>
    <row r="1090" spans="2:51" s="14" customFormat="1" ht="11.25">
      <c r="B1090" s="170"/>
      <c r="D1090" s="150" t="s">
        <v>230</v>
      </c>
      <c r="E1090" s="171" t="s">
        <v>1</v>
      </c>
      <c r="F1090" s="172" t="s">
        <v>1067</v>
      </c>
      <c r="H1090" s="173">
        <v>1.61</v>
      </c>
      <c r="L1090" s="170"/>
      <c r="M1090" s="174"/>
      <c r="N1090" s="175"/>
      <c r="O1090" s="175"/>
      <c r="P1090" s="175"/>
      <c r="Q1090" s="175"/>
      <c r="R1090" s="175"/>
      <c r="S1090" s="175"/>
      <c r="T1090" s="176"/>
      <c r="AT1090" s="171" t="s">
        <v>230</v>
      </c>
      <c r="AU1090" s="171" t="s">
        <v>84</v>
      </c>
      <c r="AV1090" s="14" t="s">
        <v>84</v>
      </c>
      <c r="AW1090" s="14" t="s">
        <v>30</v>
      </c>
      <c r="AX1090" s="14" t="s">
        <v>74</v>
      </c>
      <c r="AY1090" s="171" t="s">
        <v>133</v>
      </c>
    </row>
    <row r="1091" spans="2:51" s="15" customFormat="1" ht="11.25">
      <c r="B1091" s="177"/>
      <c r="D1091" s="150" t="s">
        <v>230</v>
      </c>
      <c r="E1091" s="178" t="s">
        <v>1</v>
      </c>
      <c r="F1091" s="179" t="s">
        <v>233</v>
      </c>
      <c r="H1091" s="180">
        <v>85.218</v>
      </c>
      <c r="L1091" s="177"/>
      <c r="M1091" s="181"/>
      <c r="N1091" s="182"/>
      <c r="O1091" s="182"/>
      <c r="P1091" s="182"/>
      <c r="Q1091" s="182"/>
      <c r="R1091" s="182"/>
      <c r="S1091" s="182"/>
      <c r="T1091" s="183"/>
      <c r="AT1091" s="178" t="s">
        <v>230</v>
      </c>
      <c r="AU1091" s="178" t="s">
        <v>84</v>
      </c>
      <c r="AV1091" s="15" t="s">
        <v>138</v>
      </c>
      <c r="AW1091" s="15" t="s">
        <v>30</v>
      </c>
      <c r="AX1091" s="15" t="s">
        <v>82</v>
      </c>
      <c r="AY1091" s="178" t="s">
        <v>133</v>
      </c>
    </row>
    <row r="1092" spans="1:65" s="2" customFormat="1" ht="24.2" customHeight="1">
      <c r="A1092" s="30"/>
      <c r="B1092" s="136"/>
      <c r="C1092" s="137" t="s">
        <v>1068</v>
      </c>
      <c r="D1092" s="137" t="s">
        <v>134</v>
      </c>
      <c r="E1092" s="138" t="s">
        <v>1069</v>
      </c>
      <c r="F1092" s="139" t="s">
        <v>1070</v>
      </c>
      <c r="G1092" s="140" t="s">
        <v>262</v>
      </c>
      <c r="H1092" s="141">
        <v>16.787</v>
      </c>
      <c r="I1092" s="242"/>
      <c r="J1092" s="142">
        <f>ROUND(I1092*H1092,2)</f>
        <v>0</v>
      </c>
      <c r="K1092" s="143"/>
      <c r="L1092" s="31"/>
      <c r="M1092" s="144" t="s">
        <v>1</v>
      </c>
      <c r="N1092" s="145" t="s">
        <v>39</v>
      </c>
      <c r="O1092" s="146">
        <v>0</v>
      </c>
      <c r="P1092" s="146">
        <f>O1092*H1092</f>
        <v>0</v>
      </c>
      <c r="Q1092" s="146">
        <v>0</v>
      </c>
      <c r="R1092" s="146">
        <f>Q1092*H1092</f>
        <v>0</v>
      </c>
      <c r="S1092" s="146">
        <v>0</v>
      </c>
      <c r="T1092" s="147">
        <f>S1092*H1092</f>
        <v>0</v>
      </c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R1092" s="148" t="s">
        <v>169</v>
      </c>
      <c r="AT1092" s="148" t="s">
        <v>134</v>
      </c>
      <c r="AU1092" s="148" t="s">
        <v>84</v>
      </c>
      <c r="AY1092" s="18" t="s">
        <v>133</v>
      </c>
      <c r="BE1092" s="149">
        <f>IF(N1092="základní",J1092,0)</f>
        <v>0</v>
      </c>
      <c r="BF1092" s="149">
        <f>IF(N1092="snížená",J1092,0)</f>
        <v>0</v>
      </c>
      <c r="BG1092" s="149">
        <f>IF(N1092="zákl. přenesená",J1092,0)</f>
        <v>0</v>
      </c>
      <c r="BH1092" s="149">
        <f>IF(N1092="sníž. přenesená",J1092,0)</f>
        <v>0</v>
      </c>
      <c r="BI1092" s="149">
        <f>IF(N1092="nulová",J1092,0)</f>
        <v>0</v>
      </c>
      <c r="BJ1092" s="18" t="s">
        <v>82</v>
      </c>
      <c r="BK1092" s="149">
        <f>ROUND(I1092*H1092,2)</f>
        <v>0</v>
      </c>
      <c r="BL1092" s="18" t="s">
        <v>169</v>
      </c>
      <c r="BM1092" s="148" t="s">
        <v>1071</v>
      </c>
    </row>
    <row r="1093" spans="2:51" s="13" customFormat="1" ht="11.25">
      <c r="B1093" s="164"/>
      <c r="D1093" s="150" t="s">
        <v>230</v>
      </c>
      <c r="E1093" s="165" t="s">
        <v>1</v>
      </c>
      <c r="F1093" s="166" t="s">
        <v>633</v>
      </c>
      <c r="H1093" s="165" t="s">
        <v>1</v>
      </c>
      <c r="L1093" s="164"/>
      <c r="M1093" s="167"/>
      <c r="N1093" s="168"/>
      <c r="O1093" s="168"/>
      <c r="P1093" s="168"/>
      <c r="Q1093" s="168"/>
      <c r="R1093" s="168"/>
      <c r="S1093" s="168"/>
      <c r="T1093" s="169"/>
      <c r="AT1093" s="165" t="s">
        <v>230</v>
      </c>
      <c r="AU1093" s="165" t="s">
        <v>84</v>
      </c>
      <c r="AV1093" s="13" t="s">
        <v>82</v>
      </c>
      <c r="AW1093" s="13" t="s">
        <v>30</v>
      </c>
      <c r="AX1093" s="13" t="s">
        <v>74</v>
      </c>
      <c r="AY1093" s="165" t="s">
        <v>133</v>
      </c>
    </row>
    <row r="1094" spans="2:51" s="13" customFormat="1" ht="11.25">
      <c r="B1094" s="164"/>
      <c r="D1094" s="150" t="s">
        <v>230</v>
      </c>
      <c r="E1094" s="165" t="s">
        <v>1</v>
      </c>
      <c r="F1094" s="166" t="s">
        <v>1072</v>
      </c>
      <c r="H1094" s="165" t="s">
        <v>1</v>
      </c>
      <c r="L1094" s="164"/>
      <c r="M1094" s="167"/>
      <c r="N1094" s="168"/>
      <c r="O1094" s="168"/>
      <c r="P1094" s="168"/>
      <c r="Q1094" s="168"/>
      <c r="R1094" s="168"/>
      <c r="S1094" s="168"/>
      <c r="T1094" s="169"/>
      <c r="AT1094" s="165" t="s">
        <v>230</v>
      </c>
      <c r="AU1094" s="165" t="s">
        <v>84</v>
      </c>
      <c r="AV1094" s="13" t="s">
        <v>82</v>
      </c>
      <c r="AW1094" s="13" t="s">
        <v>30</v>
      </c>
      <c r="AX1094" s="13" t="s">
        <v>74</v>
      </c>
      <c r="AY1094" s="165" t="s">
        <v>133</v>
      </c>
    </row>
    <row r="1095" spans="2:51" s="14" customFormat="1" ht="11.25">
      <c r="B1095" s="170"/>
      <c r="D1095" s="150" t="s">
        <v>230</v>
      </c>
      <c r="E1095" s="171" t="s">
        <v>1</v>
      </c>
      <c r="F1095" s="172" t="s">
        <v>1073</v>
      </c>
      <c r="H1095" s="173">
        <v>11.541</v>
      </c>
      <c r="L1095" s="170"/>
      <c r="M1095" s="174"/>
      <c r="N1095" s="175"/>
      <c r="O1095" s="175"/>
      <c r="P1095" s="175"/>
      <c r="Q1095" s="175"/>
      <c r="R1095" s="175"/>
      <c r="S1095" s="175"/>
      <c r="T1095" s="176"/>
      <c r="AT1095" s="171" t="s">
        <v>230</v>
      </c>
      <c r="AU1095" s="171" t="s">
        <v>84</v>
      </c>
      <c r="AV1095" s="14" t="s">
        <v>84</v>
      </c>
      <c r="AW1095" s="14" t="s">
        <v>30</v>
      </c>
      <c r="AX1095" s="14" t="s">
        <v>74</v>
      </c>
      <c r="AY1095" s="171" t="s">
        <v>133</v>
      </c>
    </row>
    <row r="1096" spans="2:51" s="14" customFormat="1" ht="11.25">
      <c r="B1096" s="170"/>
      <c r="D1096" s="150" t="s">
        <v>230</v>
      </c>
      <c r="E1096" s="171" t="s">
        <v>1</v>
      </c>
      <c r="F1096" s="172" t="s">
        <v>1074</v>
      </c>
      <c r="H1096" s="173">
        <v>5.246</v>
      </c>
      <c r="L1096" s="170"/>
      <c r="M1096" s="174"/>
      <c r="N1096" s="175"/>
      <c r="O1096" s="175"/>
      <c r="P1096" s="175"/>
      <c r="Q1096" s="175"/>
      <c r="R1096" s="175"/>
      <c r="S1096" s="175"/>
      <c r="T1096" s="176"/>
      <c r="AT1096" s="171" t="s">
        <v>230</v>
      </c>
      <c r="AU1096" s="171" t="s">
        <v>84</v>
      </c>
      <c r="AV1096" s="14" t="s">
        <v>84</v>
      </c>
      <c r="AW1096" s="14" t="s">
        <v>30</v>
      </c>
      <c r="AX1096" s="14" t="s">
        <v>74</v>
      </c>
      <c r="AY1096" s="171" t="s">
        <v>133</v>
      </c>
    </row>
    <row r="1097" spans="2:51" s="15" customFormat="1" ht="11.25">
      <c r="B1097" s="177"/>
      <c r="D1097" s="150" t="s">
        <v>230</v>
      </c>
      <c r="E1097" s="178" t="s">
        <v>1</v>
      </c>
      <c r="F1097" s="179" t="s">
        <v>233</v>
      </c>
      <c r="H1097" s="180">
        <v>16.787</v>
      </c>
      <c r="L1097" s="177"/>
      <c r="M1097" s="181"/>
      <c r="N1097" s="182"/>
      <c r="O1097" s="182"/>
      <c r="P1097" s="182"/>
      <c r="Q1097" s="182"/>
      <c r="R1097" s="182"/>
      <c r="S1097" s="182"/>
      <c r="T1097" s="183"/>
      <c r="AT1097" s="178" t="s">
        <v>230</v>
      </c>
      <c r="AU1097" s="178" t="s">
        <v>84</v>
      </c>
      <c r="AV1097" s="15" t="s">
        <v>138</v>
      </c>
      <c r="AW1097" s="15" t="s">
        <v>30</v>
      </c>
      <c r="AX1097" s="15" t="s">
        <v>82</v>
      </c>
      <c r="AY1097" s="178" t="s">
        <v>133</v>
      </c>
    </row>
    <row r="1098" spans="1:65" s="2" customFormat="1" ht="24.2" customHeight="1">
      <c r="A1098" s="30"/>
      <c r="B1098" s="136"/>
      <c r="C1098" s="137" t="s">
        <v>623</v>
      </c>
      <c r="D1098" s="137" t="s">
        <v>134</v>
      </c>
      <c r="E1098" s="138" t="s">
        <v>1075</v>
      </c>
      <c r="F1098" s="139" t="s">
        <v>1076</v>
      </c>
      <c r="G1098" s="140" t="s">
        <v>262</v>
      </c>
      <c r="H1098" s="141">
        <v>7.49</v>
      </c>
      <c r="I1098" s="242"/>
      <c r="J1098" s="142">
        <f>ROUND(I1098*H1098,2)</f>
        <v>0</v>
      </c>
      <c r="K1098" s="143"/>
      <c r="L1098" s="31"/>
      <c r="M1098" s="144" t="s">
        <v>1</v>
      </c>
      <c r="N1098" s="145" t="s">
        <v>39</v>
      </c>
      <c r="O1098" s="146">
        <v>0</v>
      </c>
      <c r="P1098" s="146">
        <f>O1098*H1098</f>
        <v>0</v>
      </c>
      <c r="Q1098" s="146">
        <v>0</v>
      </c>
      <c r="R1098" s="146">
        <f>Q1098*H1098</f>
        <v>0</v>
      </c>
      <c r="S1098" s="146">
        <v>0</v>
      </c>
      <c r="T1098" s="147">
        <f>S1098*H1098</f>
        <v>0</v>
      </c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R1098" s="148" t="s">
        <v>169</v>
      </c>
      <c r="AT1098" s="148" t="s">
        <v>134</v>
      </c>
      <c r="AU1098" s="148" t="s">
        <v>84</v>
      </c>
      <c r="AY1098" s="18" t="s">
        <v>133</v>
      </c>
      <c r="BE1098" s="149">
        <f>IF(N1098="základní",J1098,0)</f>
        <v>0</v>
      </c>
      <c r="BF1098" s="149">
        <f>IF(N1098="snížená",J1098,0)</f>
        <v>0</v>
      </c>
      <c r="BG1098" s="149">
        <f>IF(N1098="zákl. přenesená",J1098,0)</f>
        <v>0</v>
      </c>
      <c r="BH1098" s="149">
        <f>IF(N1098="sníž. přenesená",J1098,0)</f>
        <v>0</v>
      </c>
      <c r="BI1098" s="149">
        <f>IF(N1098="nulová",J1098,0)</f>
        <v>0</v>
      </c>
      <c r="BJ1098" s="18" t="s">
        <v>82</v>
      </c>
      <c r="BK1098" s="149">
        <f>ROUND(I1098*H1098,2)</f>
        <v>0</v>
      </c>
      <c r="BL1098" s="18" t="s">
        <v>169</v>
      </c>
      <c r="BM1098" s="148" t="s">
        <v>1077</v>
      </c>
    </row>
    <row r="1099" spans="2:51" s="13" customFormat="1" ht="11.25">
      <c r="B1099" s="164"/>
      <c r="D1099" s="150" t="s">
        <v>230</v>
      </c>
      <c r="E1099" s="165" t="s">
        <v>1</v>
      </c>
      <c r="F1099" s="166" t="s">
        <v>1078</v>
      </c>
      <c r="H1099" s="165" t="s">
        <v>1</v>
      </c>
      <c r="L1099" s="164"/>
      <c r="M1099" s="167"/>
      <c r="N1099" s="168"/>
      <c r="O1099" s="168"/>
      <c r="P1099" s="168"/>
      <c r="Q1099" s="168"/>
      <c r="R1099" s="168"/>
      <c r="S1099" s="168"/>
      <c r="T1099" s="169"/>
      <c r="AT1099" s="165" t="s">
        <v>230</v>
      </c>
      <c r="AU1099" s="165" t="s">
        <v>84</v>
      </c>
      <c r="AV1099" s="13" t="s">
        <v>82</v>
      </c>
      <c r="AW1099" s="13" t="s">
        <v>30</v>
      </c>
      <c r="AX1099" s="13" t="s">
        <v>74</v>
      </c>
      <c r="AY1099" s="165" t="s">
        <v>133</v>
      </c>
    </row>
    <row r="1100" spans="2:51" s="13" customFormat="1" ht="11.25">
      <c r="B1100" s="164"/>
      <c r="D1100" s="150" t="s">
        <v>230</v>
      </c>
      <c r="E1100" s="165" t="s">
        <v>1</v>
      </c>
      <c r="F1100" s="166" t="s">
        <v>435</v>
      </c>
      <c r="H1100" s="165" t="s">
        <v>1</v>
      </c>
      <c r="L1100" s="164"/>
      <c r="M1100" s="167"/>
      <c r="N1100" s="168"/>
      <c r="O1100" s="168"/>
      <c r="P1100" s="168"/>
      <c r="Q1100" s="168"/>
      <c r="R1100" s="168"/>
      <c r="S1100" s="168"/>
      <c r="T1100" s="169"/>
      <c r="AT1100" s="165" t="s">
        <v>230</v>
      </c>
      <c r="AU1100" s="165" t="s">
        <v>84</v>
      </c>
      <c r="AV1100" s="13" t="s">
        <v>82</v>
      </c>
      <c r="AW1100" s="13" t="s">
        <v>30</v>
      </c>
      <c r="AX1100" s="13" t="s">
        <v>74</v>
      </c>
      <c r="AY1100" s="165" t="s">
        <v>133</v>
      </c>
    </row>
    <row r="1101" spans="2:51" s="14" customFormat="1" ht="11.25">
      <c r="B1101" s="170"/>
      <c r="D1101" s="150" t="s">
        <v>230</v>
      </c>
      <c r="E1101" s="171" t="s">
        <v>1</v>
      </c>
      <c r="F1101" s="172" t="s">
        <v>1079</v>
      </c>
      <c r="H1101" s="173">
        <v>7.49</v>
      </c>
      <c r="L1101" s="170"/>
      <c r="M1101" s="174"/>
      <c r="N1101" s="175"/>
      <c r="O1101" s="175"/>
      <c r="P1101" s="175"/>
      <c r="Q1101" s="175"/>
      <c r="R1101" s="175"/>
      <c r="S1101" s="175"/>
      <c r="T1101" s="176"/>
      <c r="AT1101" s="171" t="s">
        <v>230</v>
      </c>
      <c r="AU1101" s="171" t="s">
        <v>84</v>
      </c>
      <c r="AV1101" s="14" t="s">
        <v>84</v>
      </c>
      <c r="AW1101" s="14" t="s">
        <v>30</v>
      </c>
      <c r="AX1101" s="14" t="s">
        <v>74</v>
      </c>
      <c r="AY1101" s="171" t="s">
        <v>133</v>
      </c>
    </row>
    <row r="1102" spans="2:51" s="15" customFormat="1" ht="11.25">
      <c r="B1102" s="177"/>
      <c r="D1102" s="150" t="s">
        <v>230</v>
      </c>
      <c r="E1102" s="178" t="s">
        <v>1</v>
      </c>
      <c r="F1102" s="179" t="s">
        <v>233</v>
      </c>
      <c r="H1102" s="180">
        <v>7.49</v>
      </c>
      <c r="L1102" s="177"/>
      <c r="M1102" s="181"/>
      <c r="N1102" s="182"/>
      <c r="O1102" s="182"/>
      <c r="P1102" s="182"/>
      <c r="Q1102" s="182"/>
      <c r="R1102" s="182"/>
      <c r="S1102" s="182"/>
      <c r="T1102" s="183"/>
      <c r="AT1102" s="178" t="s">
        <v>230</v>
      </c>
      <c r="AU1102" s="178" t="s">
        <v>84</v>
      </c>
      <c r="AV1102" s="15" t="s">
        <v>138</v>
      </c>
      <c r="AW1102" s="15" t="s">
        <v>30</v>
      </c>
      <c r="AX1102" s="15" t="s">
        <v>82</v>
      </c>
      <c r="AY1102" s="178" t="s">
        <v>133</v>
      </c>
    </row>
    <row r="1103" spans="1:65" s="2" customFormat="1" ht="24.2" customHeight="1">
      <c r="A1103" s="30"/>
      <c r="B1103" s="136"/>
      <c r="C1103" s="137" t="s">
        <v>1080</v>
      </c>
      <c r="D1103" s="137" t="s">
        <v>134</v>
      </c>
      <c r="E1103" s="138" t="s">
        <v>1081</v>
      </c>
      <c r="F1103" s="139" t="s">
        <v>1082</v>
      </c>
      <c r="G1103" s="140" t="s">
        <v>262</v>
      </c>
      <c r="H1103" s="141">
        <v>4.06</v>
      </c>
      <c r="I1103" s="242"/>
      <c r="J1103" s="142">
        <f>ROUND(I1103*H1103,2)</f>
        <v>0</v>
      </c>
      <c r="K1103" s="143"/>
      <c r="L1103" s="31"/>
      <c r="M1103" s="144" t="s">
        <v>1</v>
      </c>
      <c r="N1103" s="145" t="s">
        <v>39</v>
      </c>
      <c r="O1103" s="146">
        <v>0</v>
      </c>
      <c r="P1103" s="146">
        <f>O1103*H1103</f>
        <v>0</v>
      </c>
      <c r="Q1103" s="146">
        <v>0</v>
      </c>
      <c r="R1103" s="146">
        <f>Q1103*H1103</f>
        <v>0</v>
      </c>
      <c r="S1103" s="146">
        <v>0</v>
      </c>
      <c r="T1103" s="147">
        <f>S1103*H1103</f>
        <v>0</v>
      </c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R1103" s="148" t="s">
        <v>169</v>
      </c>
      <c r="AT1103" s="148" t="s">
        <v>134</v>
      </c>
      <c r="AU1103" s="148" t="s">
        <v>84</v>
      </c>
      <c r="AY1103" s="18" t="s">
        <v>133</v>
      </c>
      <c r="BE1103" s="149">
        <f>IF(N1103="základní",J1103,0)</f>
        <v>0</v>
      </c>
      <c r="BF1103" s="149">
        <f>IF(N1103="snížená",J1103,0)</f>
        <v>0</v>
      </c>
      <c r="BG1103" s="149">
        <f>IF(N1103="zákl. přenesená",J1103,0)</f>
        <v>0</v>
      </c>
      <c r="BH1103" s="149">
        <f>IF(N1103="sníž. přenesená",J1103,0)</f>
        <v>0</v>
      </c>
      <c r="BI1103" s="149">
        <f>IF(N1103="nulová",J1103,0)</f>
        <v>0</v>
      </c>
      <c r="BJ1103" s="18" t="s">
        <v>82</v>
      </c>
      <c r="BK1103" s="149">
        <f>ROUND(I1103*H1103,2)</f>
        <v>0</v>
      </c>
      <c r="BL1103" s="18" t="s">
        <v>169</v>
      </c>
      <c r="BM1103" s="148" t="s">
        <v>1083</v>
      </c>
    </row>
    <row r="1104" spans="2:51" s="13" customFormat="1" ht="11.25">
      <c r="B1104" s="164"/>
      <c r="D1104" s="150" t="s">
        <v>230</v>
      </c>
      <c r="E1104" s="165" t="s">
        <v>1</v>
      </c>
      <c r="F1104" s="166" t="s">
        <v>528</v>
      </c>
      <c r="H1104" s="165" t="s">
        <v>1</v>
      </c>
      <c r="L1104" s="164"/>
      <c r="M1104" s="167"/>
      <c r="N1104" s="168"/>
      <c r="O1104" s="168"/>
      <c r="P1104" s="168"/>
      <c r="Q1104" s="168"/>
      <c r="R1104" s="168"/>
      <c r="S1104" s="168"/>
      <c r="T1104" s="169"/>
      <c r="AT1104" s="165" t="s">
        <v>230</v>
      </c>
      <c r="AU1104" s="165" t="s">
        <v>84</v>
      </c>
      <c r="AV1104" s="13" t="s">
        <v>82</v>
      </c>
      <c r="AW1104" s="13" t="s">
        <v>30</v>
      </c>
      <c r="AX1104" s="13" t="s">
        <v>74</v>
      </c>
      <c r="AY1104" s="165" t="s">
        <v>133</v>
      </c>
    </row>
    <row r="1105" spans="2:51" s="13" customFormat="1" ht="11.25">
      <c r="B1105" s="164"/>
      <c r="D1105" s="150" t="s">
        <v>230</v>
      </c>
      <c r="E1105" s="165" t="s">
        <v>1</v>
      </c>
      <c r="F1105" s="166" t="s">
        <v>529</v>
      </c>
      <c r="H1105" s="165" t="s">
        <v>1</v>
      </c>
      <c r="L1105" s="164"/>
      <c r="M1105" s="167"/>
      <c r="N1105" s="168"/>
      <c r="O1105" s="168"/>
      <c r="P1105" s="168"/>
      <c r="Q1105" s="168"/>
      <c r="R1105" s="168"/>
      <c r="S1105" s="168"/>
      <c r="T1105" s="169"/>
      <c r="AT1105" s="165" t="s">
        <v>230</v>
      </c>
      <c r="AU1105" s="165" t="s">
        <v>84</v>
      </c>
      <c r="AV1105" s="13" t="s">
        <v>82</v>
      </c>
      <c r="AW1105" s="13" t="s">
        <v>30</v>
      </c>
      <c r="AX1105" s="13" t="s">
        <v>74</v>
      </c>
      <c r="AY1105" s="165" t="s">
        <v>133</v>
      </c>
    </row>
    <row r="1106" spans="2:51" s="13" customFormat="1" ht="11.25">
      <c r="B1106" s="164"/>
      <c r="D1106" s="150" t="s">
        <v>230</v>
      </c>
      <c r="E1106" s="165" t="s">
        <v>1</v>
      </c>
      <c r="F1106" s="166" t="s">
        <v>530</v>
      </c>
      <c r="H1106" s="165" t="s">
        <v>1</v>
      </c>
      <c r="L1106" s="164"/>
      <c r="M1106" s="167"/>
      <c r="N1106" s="168"/>
      <c r="O1106" s="168"/>
      <c r="P1106" s="168"/>
      <c r="Q1106" s="168"/>
      <c r="R1106" s="168"/>
      <c r="S1106" s="168"/>
      <c r="T1106" s="169"/>
      <c r="AT1106" s="165" t="s">
        <v>230</v>
      </c>
      <c r="AU1106" s="165" t="s">
        <v>84</v>
      </c>
      <c r="AV1106" s="13" t="s">
        <v>82</v>
      </c>
      <c r="AW1106" s="13" t="s">
        <v>30</v>
      </c>
      <c r="AX1106" s="13" t="s">
        <v>74</v>
      </c>
      <c r="AY1106" s="165" t="s">
        <v>133</v>
      </c>
    </row>
    <row r="1107" spans="2:51" s="14" customFormat="1" ht="11.25">
      <c r="B1107" s="170"/>
      <c r="D1107" s="150" t="s">
        <v>230</v>
      </c>
      <c r="E1107" s="171" t="s">
        <v>1</v>
      </c>
      <c r="F1107" s="172" t="s">
        <v>1084</v>
      </c>
      <c r="H1107" s="173">
        <v>4.06</v>
      </c>
      <c r="L1107" s="170"/>
      <c r="M1107" s="174"/>
      <c r="N1107" s="175"/>
      <c r="O1107" s="175"/>
      <c r="P1107" s="175"/>
      <c r="Q1107" s="175"/>
      <c r="R1107" s="175"/>
      <c r="S1107" s="175"/>
      <c r="T1107" s="176"/>
      <c r="AT1107" s="171" t="s">
        <v>230</v>
      </c>
      <c r="AU1107" s="171" t="s">
        <v>84</v>
      </c>
      <c r="AV1107" s="14" t="s">
        <v>84</v>
      </c>
      <c r="AW1107" s="14" t="s">
        <v>30</v>
      </c>
      <c r="AX1107" s="14" t="s">
        <v>74</v>
      </c>
      <c r="AY1107" s="171" t="s">
        <v>133</v>
      </c>
    </row>
    <row r="1108" spans="2:51" s="15" customFormat="1" ht="11.25">
      <c r="B1108" s="177"/>
      <c r="D1108" s="150" t="s">
        <v>230</v>
      </c>
      <c r="E1108" s="178" t="s">
        <v>1</v>
      </c>
      <c r="F1108" s="179" t="s">
        <v>233</v>
      </c>
      <c r="H1108" s="180">
        <v>4.06</v>
      </c>
      <c r="L1108" s="177"/>
      <c r="M1108" s="181"/>
      <c r="N1108" s="182"/>
      <c r="O1108" s="182"/>
      <c r="P1108" s="182"/>
      <c r="Q1108" s="182"/>
      <c r="R1108" s="182"/>
      <c r="S1108" s="182"/>
      <c r="T1108" s="183"/>
      <c r="AT1108" s="178" t="s">
        <v>230</v>
      </c>
      <c r="AU1108" s="178" t="s">
        <v>84</v>
      </c>
      <c r="AV1108" s="15" t="s">
        <v>138</v>
      </c>
      <c r="AW1108" s="15" t="s">
        <v>30</v>
      </c>
      <c r="AX1108" s="15" t="s">
        <v>82</v>
      </c>
      <c r="AY1108" s="178" t="s">
        <v>133</v>
      </c>
    </row>
    <row r="1109" spans="1:65" s="2" customFormat="1" ht="33" customHeight="1">
      <c r="A1109" s="30"/>
      <c r="B1109" s="136"/>
      <c r="C1109" s="137" t="s">
        <v>627</v>
      </c>
      <c r="D1109" s="137" t="s">
        <v>134</v>
      </c>
      <c r="E1109" s="138" t="s">
        <v>1085</v>
      </c>
      <c r="F1109" s="139" t="s">
        <v>1086</v>
      </c>
      <c r="G1109" s="140" t="s">
        <v>262</v>
      </c>
      <c r="H1109" s="141">
        <v>64.25</v>
      </c>
      <c r="I1109" s="242"/>
      <c r="J1109" s="142">
        <f>ROUND(I1109*H1109,2)</f>
        <v>0</v>
      </c>
      <c r="K1109" s="143"/>
      <c r="L1109" s="31"/>
      <c r="M1109" s="144" t="s">
        <v>1</v>
      </c>
      <c r="N1109" s="145" t="s">
        <v>39</v>
      </c>
      <c r="O1109" s="146">
        <v>0</v>
      </c>
      <c r="P1109" s="146">
        <f>O1109*H1109</f>
        <v>0</v>
      </c>
      <c r="Q1109" s="146">
        <v>0</v>
      </c>
      <c r="R1109" s="146">
        <f>Q1109*H1109</f>
        <v>0</v>
      </c>
      <c r="S1109" s="146">
        <v>0</v>
      </c>
      <c r="T1109" s="147">
        <f>S1109*H1109</f>
        <v>0</v>
      </c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R1109" s="148" t="s">
        <v>169</v>
      </c>
      <c r="AT1109" s="148" t="s">
        <v>134</v>
      </c>
      <c r="AU1109" s="148" t="s">
        <v>84</v>
      </c>
      <c r="AY1109" s="18" t="s">
        <v>133</v>
      </c>
      <c r="BE1109" s="149">
        <f>IF(N1109="základní",J1109,0)</f>
        <v>0</v>
      </c>
      <c r="BF1109" s="149">
        <f>IF(N1109="snížená",J1109,0)</f>
        <v>0</v>
      </c>
      <c r="BG1109" s="149">
        <f>IF(N1109="zákl. přenesená",J1109,0)</f>
        <v>0</v>
      </c>
      <c r="BH1109" s="149">
        <f>IF(N1109="sníž. přenesená",J1109,0)</f>
        <v>0</v>
      </c>
      <c r="BI1109" s="149">
        <f>IF(N1109="nulová",J1109,0)</f>
        <v>0</v>
      </c>
      <c r="BJ1109" s="18" t="s">
        <v>82</v>
      </c>
      <c r="BK1109" s="149">
        <f>ROUND(I1109*H1109,2)</f>
        <v>0</v>
      </c>
      <c r="BL1109" s="18" t="s">
        <v>169</v>
      </c>
      <c r="BM1109" s="148" t="s">
        <v>1087</v>
      </c>
    </row>
    <row r="1110" spans="2:51" s="13" customFormat="1" ht="11.25">
      <c r="B1110" s="164"/>
      <c r="D1110" s="150" t="s">
        <v>230</v>
      </c>
      <c r="E1110" s="165" t="s">
        <v>1</v>
      </c>
      <c r="F1110" s="166" t="s">
        <v>1088</v>
      </c>
      <c r="H1110" s="165" t="s">
        <v>1</v>
      </c>
      <c r="L1110" s="164"/>
      <c r="M1110" s="167"/>
      <c r="N1110" s="168"/>
      <c r="O1110" s="168"/>
      <c r="P1110" s="168"/>
      <c r="Q1110" s="168"/>
      <c r="R1110" s="168"/>
      <c r="S1110" s="168"/>
      <c r="T1110" s="169"/>
      <c r="AT1110" s="165" t="s">
        <v>230</v>
      </c>
      <c r="AU1110" s="165" t="s">
        <v>84</v>
      </c>
      <c r="AV1110" s="13" t="s">
        <v>82</v>
      </c>
      <c r="AW1110" s="13" t="s">
        <v>30</v>
      </c>
      <c r="AX1110" s="13" t="s">
        <v>74</v>
      </c>
      <c r="AY1110" s="165" t="s">
        <v>133</v>
      </c>
    </row>
    <row r="1111" spans="2:51" s="14" customFormat="1" ht="11.25">
      <c r="B1111" s="170"/>
      <c r="D1111" s="150" t="s">
        <v>230</v>
      </c>
      <c r="E1111" s="171" t="s">
        <v>1</v>
      </c>
      <c r="F1111" s="172" t="s">
        <v>745</v>
      </c>
      <c r="H1111" s="173">
        <v>47.25</v>
      </c>
      <c r="L1111" s="170"/>
      <c r="M1111" s="174"/>
      <c r="N1111" s="175"/>
      <c r="O1111" s="175"/>
      <c r="P1111" s="175"/>
      <c r="Q1111" s="175"/>
      <c r="R1111" s="175"/>
      <c r="S1111" s="175"/>
      <c r="T1111" s="176"/>
      <c r="AT1111" s="171" t="s">
        <v>230</v>
      </c>
      <c r="AU1111" s="171" t="s">
        <v>84</v>
      </c>
      <c r="AV1111" s="14" t="s">
        <v>84</v>
      </c>
      <c r="AW1111" s="14" t="s">
        <v>30</v>
      </c>
      <c r="AX1111" s="14" t="s">
        <v>74</v>
      </c>
      <c r="AY1111" s="171" t="s">
        <v>133</v>
      </c>
    </row>
    <row r="1112" spans="2:51" s="13" customFormat="1" ht="11.25">
      <c r="B1112" s="164"/>
      <c r="D1112" s="150" t="s">
        <v>230</v>
      </c>
      <c r="E1112" s="165" t="s">
        <v>1</v>
      </c>
      <c r="F1112" s="166" t="s">
        <v>1089</v>
      </c>
      <c r="H1112" s="165" t="s">
        <v>1</v>
      </c>
      <c r="L1112" s="164"/>
      <c r="M1112" s="167"/>
      <c r="N1112" s="168"/>
      <c r="O1112" s="168"/>
      <c r="P1112" s="168"/>
      <c r="Q1112" s="168"/>
      <c r="R1112" s="168"/>
      <c r="S1112" s="168"/>
      <c r="T1112" s="169"/>
      <c r="AT1112" s="165" t="s">
        <v>230</v>
      </c>
      <c r="AU1112" s="165" t="s">
        <v>84</v>
      </c>
      <c r="AV1112" s="13" t="s">
        <v>82</v>
      </c>
      <c r="AW1112" s="13" t="s">
        <v>30</v>
      </c>
      <c r="AX1112" s="13" t="s">
        <v>74</v>
      </c>
      <c r="AY1112" s="165" t="s">
        <v>133</v>
      </c>
    </row>
    <row r="1113" spans="2:51" s="14" customFormat="1" ht="11.25">
      <c r="B1113" s="170"/>
      <c r="D1113" s="150" t="s">
        <v>230</v>
      </c>
      <c r="E1113" s="171" t="s">
        <v>1</v>
      </c>
      <c r="F1113" s="172" t="s">
        <v>283</v>
      </c>
      <c r="H1113" s="173">
        <v>17</v>
      </c>
      <c r="L1113" s="170"/>
      <c r="M1113" s="174"/>
      <c r="N1113" s="175"/>
      <c r="O1113" s="175"/>
      <c r="P1113" s="175"/>
      <c r="Q1113" s="175"/>
      <c r="R1113" s="175"/>
      <c r="S1113" s="175"/>
      <c r="T1113" s="176"/>
      <c r="AT1113" s="171" t="s">
        <v>230</v>
      </c>
      <c r="AU1113" s="171" t="s">
        <v>84</v>
      </c>
      <c r="AV1113" s="14" t="s">
        <v>84</v>
      </c>
      <c r="AW1113" s="14" t="s">
        <v>30</v>
      </c>
      <c r="AX1113" s="14" t="s">
        <v>74</v>
      </c>
      <c r="AY1113" s="171" t="s">
        <v>133</v>
      </c>
    </row>
    <row r="1114" spans="2:51" s="15" customFormat="1" ht="11.25">
      <c r="B1114" s="177"/>
      <c r="D1114" s="150" t="s">
        <v>230</v>
      </c>
      <c r="E1114" s="178" t="s">
        <v>1</v>
      </c>
      <c r="F1114" s="179" t="s">
        <v>233</v>
      </c>
      <c r="H1114" s="180">
        <v>64.25</v>
      </c>
      <c r="L1114" s="177"/>
      <c r="M1114" s="181"/>
      <c r="N1114" s="182"/>
      <c r="O1114" s="182"/>
      <c r="P1114" s="182"/>
      <c r="Q1114" s="182"/>
      <c r="R1114" s="182"/>
      <c r="S1114" s="182"/>
      <c r="T1114" s="183"/>
      <c r="AT1114" s="178" t="s">
        <v>230</v>
      </c>
      <c r="AU1114" s="178" t="s">
        <v>84</v>
      </c>
      <c r="AV1114" s="15" t="s">
        <v>138</v>
      </c>
      <c r="AW1114" s="15" t="s">
        <v>30</v>
      </c>
      <c r="AX1114" s="15" t="s">
        <v>82</v>
      </c>
      <c r="AY1114" s="178" t="s">
        <v>133</v>
      </c>
    </row>
    <row r="1115" spans="1:65" s="2" customFormat="1" ht="24.2" customHeight="1">
      <c r="A1115" s="30"/>
      <c r="B1115" s="136"/>
      <c r="C1115" s="137" t="s">
        <v>1090</v>
      </c>
      <c r="D1115" s="137" t="s">
        <v>134</v>
      </c>
      <c r="E1115" s="138" t="s">
        <v>1091</v>
      </c>
      <c r="F1115" s="139" t="s">
        <v>1092</v>
      </c>
      <c r="G1115" s="140" t="s">
        <v>262</v>
      </c>
      <c r="H1115" s="141">
        <v>26.544</v>
      </c>
      <c r="I1115" s="242"/>
      <c r="J1115" s="142">
        <f>ROUND(I1115*H1115,2)</f>
        <v>0</v>
      </c>
      <c r="K1115" s="143"/>
      <c r="L1115" s="31"/>
      <c r="M1115" s="144" t="s">
        <v>1</v>
      </c>
      <c r="N1115" s="145" t="s">
        <v>39</v>
      </c>
      <c r="O1115" s="146">
        <v>0</v>
      </c>
      <c r="P1115" s="146">
        <f>O1115*H1115</f>
        <v>0</v>
      </c>
      <c r="Q1115" s="146">
        <v>0</v>
      </c>
      <c r="R1115" s="146">
        <f>Q1115*H1115</f>
        <v>0</v>
      </c>
      <c r="S1115" s="146">
        <v>0</v>
      </c>
      <c r="T1115" s="147">
        <f>S1115*H1115</f>
        <v>0</v>
      </c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R1115" s="148" t="s">
        <v>169</v>
      </c>
      <c r="AT1115" s="148" t="s">
        <v>134</v>
      </c>
      <c r="AU1115" s="148" t="s">
        <v>84</v>
      </c>
      <c r="AY1115" s="18" t="s">
        <v>133</v>
      </c>
      <c r="BE1115" s="149">
        <f>IF(N1115="základní",J1115,0)</f>
        <v>0</v>
      </c>
      <c r="BF1115" s="149">
        <f>IF(N1115="snížená",J1115,0)</f>
        <v>0</v>
      </c>
      <c r="BG1115" s="149">
        <f>IF(N1115="zákl. přenesená",J1115,0)</f>
        <v>0</v>
      </c>
      <c r="BH1115" s="149">
        <f>IF(N1115="sníž. přenesená",J1115,0)</f>
        <v>0</v>
      </c>
      <c r="BI1115" s="149">
        <f>IF(N1115="nulová",J1115,0)</f>
        <v>0</v>
      </c>
      <c r="BJ1115" s="18" t="s">
        <v>82</v>
      </c>
      <c r="BK1115" s="149">
        <f>ROUND(I1115*H1115,2)</f>
        <v>0</v>
      </c>
      <c r="BL1115" s="18" t="s">
        <v>169</v>
      </c>
      <c r="BM1115" s="148" t="s">
        <v>1093</v>
      </c>
    </row>
    <row r="1116" spans="2:51" s="13" customFormat="1" ht="11.25">
      <c r="B1116" s="164"/>
      <c r="D1116" s="150" t="s">
        <v>230</v>
      </c>
      <c r="E1116" s="165" t="s">
        <v>1</v>
      </c>
      <c r="F1116" s="166" t="s">
        <v>1094</v>
      </c>
      <c r="H1116" s="165" t="s">
        <v>1</v>
      </c>
      <c r="L1116" s="164"/>
      <c r="M1116" s="167"/>
      <c r="N1116" s="168"/>
      <c r="O1116" s="168"/>
      <c r="P1116" s="168"/>
      <c r="Q1116" s="168"/>
      <c r="R1116" s="168"/>
      <c r="S1116" s="168"/>
      <c r="T1116" s="169"/>
      <c r="AT1116" s="165" t="s">
        <v>230</v>
      </c>
      <c r="AU1116" s="165" t="s">
        <v>84</v>
      </c>
      <c r="AV1116" s="13" t="s">
        <v>82</v>
      </c>
      <c r="AW1116" s="13" t="s">
        <v>30</v>
      </c>
      <c r="AX1116" s="13" t="s">
        <v>74</v>
      </c>
      <c r="AY1116" s="165" t="s">
        <v>133</v>
      </c>
    </row>
    <row r="1117" spans="2:51" s="14" customFormat="1" ht="11.25">
      <c r="B1117" s="170"/>
      <c r="D1117" s="150" t="s">
        <v>230</v>
      </c>
      <c r="E1117" s="171" t="s">
        <v>1</v>
      </c>
      <c r="F1117" s="172" t="s">
        <v>1095</v>
      </c>
      <c r="H1117" s="173">
        <v>5.6</v>
      </c>
      <c r="L1117" s="170"/>
      <c r="M1117" s="174"/>
      <c r="N1117" s="175"/>
      <c r="O1117" s="175"/>
      <c r="P1117" s="175"/>
      <c r="Q1117" s="175"/>
      <c r="R1117" s="175"/>
      <c r="S1117" s="175"/>
      <c r="T1117" s="176"/>
      <c r="AT1117" s="171" t="s">
        <v>230</v>
      </c>
      <c r="AU1117" s="171" t="s">
        <v>84</v>
      </c>
      <c r="AV1117" s="14" t="s">
        <v>84</v>
      </c>
      <c r="AW1117" s="14" t="s">
        <v>30</v>
      </c>
      <c r="AX1117" s="14" t="s">
        <v>74</v>
      </c>
      <c r="AY1117" s="171" t="s">
        <v>133</v>
      </c>
    </row>
    <row r="1118" spans="2:51" s="13" customFormat="1" ht="11.25">
      <c r="B1118" s="164"/>
      <c r="D1118" s="150" t="s">
        <v>230</v>
      </c>
      <c r="E1118" s="165" t="s">
        <v>1</v>
      </c>
      <c r="F1118" s="166" t="s">
        <v>1096</v>
      </c>
      <c r="H1118" s="165" t="s">
        <v>1</v>
      </c>
      <c r="L1118" s="164"/>
      <c r="M1118" s="167"/>
      <c r="N1118" s="168"/>
      <c r="O1118" s="168"/>
      <c r="P1118" s="168"/>
      <c r="Q1118" s="168"/>
      <c r="R1118" s="168"/>
      <c r="S1118" s="168"/>
      <c r="T1118" s="169"/>
      <c r="AT1118" s="165" t="s">
        <v>230</v>
      </c>
      <c r="AU1118" s="165" t="s">
        <v>84</v>
      </c>
      <c r="AV1118" s="13" t="s">
        <v>82</v>
      </c>
      <c r="AW1118" s="13" t="s">
        <v>30</v>
      </c>
      <c r="AX1118" s="13" t="s">
        <v>74</v>
      </c>
      <c r="AY1118" s="165" t="s">
        <v>133</v>
      </c>
    </row>
    <row r="1119" spans="2:51" s="13" customFormat="1" ht="11.25">
      <c r="B1119" s="164"/>
      <c r="D1119" s="150" t="s">
        <v>230</v>
      </c>
      <c r="E1119" s="165" t="s">
        <v>1</v>
      </c>
      <c r="F1119" s="166" t="s">
        <v>1062</v>
      </c>
      <c r="H1119" s="165" t="s">
        <v>1</v>
      </c>
      <c r="L1119" s="164"/>
      <c r="M1119" s="167"/>
      <c r="N1119" s="168"/>
      <c r="O1119" s="168"/>
      <c r="P1119" s="168"/>
      <c r="Q1119" s="168"/>
      <c r="R1119" s="168"/>
      <c r="S1119" s="168"/>
      <c r="T1119" s="169"/>
      <c r="AT1119" s="165" t="s">
        <v>230</v>
      </c>
      <c r="AU1119" s="165" t="s">
        <v>84</v>
      </c>
      <c r="AV1119" s="13" t="s">
        <v>82</v>
      </c>
      <c r="AW1119" s="13" t="s">
        <v>30</v>
      </c>
      <c r="AX1119" s="13" t="s">
        <v>74</v>
      </c>
      <c r="AY1119" s="165" t="s">
        <v>133</v>
      </c>
    </row>
    <row r="1120" spans="2:51" s="14" customFormat="1" ht="11.25">
      <c r="B1120" s="170"/>
      <c r="D1120" s="150" t="s">
        <v>230</v>
      </c>
      <c r="E1120" s="171" t="s">
        <v>1</v>
      </c>
      <c r="F1120" s="172" t="s">
        <v>1097</v>
      </c>
      <c r="H1120" s="173">
        <v>5.46</v>
      </c>
      <c r="L1120" s="170"/>
      <c r="M1120" s="174"/>
      <c r="N1120" s="175"/>
      <c r="O1120" s="175"/>
      <c r="P1120" s="175"/>
      <c r="Q1120" s="175"/>
      <c r="R1120" s="175"/>
      <c r="S1120" s="175"/>
      <c r="T1120" s="176"/>
      <c r="AT1120" s="171" t="s">
        <v>230</v>
      </c>
      <c r="AU1120" s="171" t="s">
        <v>84</v>
      </c>
      <c r="AV1120" s="14" t="s">
        <v>84</v>
      </c>
      <c r="AW1120" s="14" t="s">
        <v>30</v>
      </c>
      <c r="AX1120" s="14" t="s">
        <v>74</v>
      </c>
      <c r="AY1120" s="171" t="s">
        <v>133</v>
      </c>
    </row>
    <row r="1121" spans="2:51" s="13" customFormat="1" ht="11.25">
      <c r="B1121" s="164"/>
      <c r="D1121" s="150" t="s">
        <v>230</v>
      </c>
      <c r="E1121" s="165" t="s">
        <v>1</v>
      </c>
      <c r="F1121" s="166" t="s">
        <v>1056</v>
      </c>
      <c r="H1121" s="165" t="s">
        <v>1</v>
      </c>
      <c r="L1121" s="164"/>
      <c r="M1121" s="167"/>
      <c r="N1121" s="168"/>
      <c r="O1121" s="168"/>
      <c r="P1121" s="168"/>
      <c r="Q1121" s="168"/>
      <c r="R1121" s="168"/>
      <c r="S1121" s="168"/>
      <c r="T1121" s="169"/>
      <c r="AT1121" s="165" t="s">
        <v>230</v>
      </c>
      <c r="AU1121" s="165" t="s">
        <v>84</v>
      </c>
      <c r="AV1121" s="13" t="s">
        <v>82</v>
      </c>
      <c r="AW1121" s="13" t="s">
        <v>30</v>
      </c>
      <c r="AX1121" s="13" t="s">
        <v>74</v>
      </c>
      <c r="AY1121" s="165" t="s">
        <v>133</v>
      </c>
    </row>
    <row r="1122" spans="2:51" s="14" customFormat="1" ht="11.25">
      <c r="B1122" s="170"/>
      <c r="D1122" s="150" t="s">
        <v>230</v>
      </c>
      <c r="E1122" s="171" t="s">
        <v>1</v>
      </c>
      <c r="F1122" s="172" t="s">
        <v>1097</v>
      </c>
      <c r="H1122" s="173">
        <v>5.46</v>
      </c>
      <c r="L1122" s="170"/>
      <c r="M1122" s="174"/>
      <c r="N1122" s="175"/>
      <c r="O1122" s="175"/>
      <c r="P1122" s="175"/>
      <c r="Q1122" s="175"/>
      <c r="R1122" s="175"/>
      <c r="S1122" s="175"/>
      <c r="T1122" s="176"/>
      <c r="AT1122" s="171" t="s">
        <v>230</v>
      </c>
      <c r="AU1122" s="171" t="s">
        <v>84</v>
      </c>
      <c r="AV1122" s="14" t="s">
        <v>84</v>
      </c>
      <c r="AW1122" s="14" t="s">
        <v>30</v>
      </c>
      <c r="AX1122" s="14" t="s">
        <v>74</v>
      </c>
      <c r="AY1122" s="171" t="s">
        <v>133</v>
      </c>
    </row>
    <row r="1123" spans="2:51" s="13" customFormat="1" ht="11.25">
      <c r="B1123" s="164"/>
      <c r="D1123" s="150" t="s">
        <v>230</v>
      </c>
      <c r="E1123" s="165" t="s">
        <v>1</v>
      </c>
      <c r="F1123" s="166" t="s">
        <v>1054</v>
      </c>
      <c r="H1123" s="165" t="s">
        <v>1</v>
      </c>
      <c r="L1123" s="164"/>
      <c r="M1123" s="167"/>
      <c r="N1123" s="168"/>
      <c r="O1123" s="168"/>
      <c r="P1123" s="168"/>
      <c r="Q1123" s="168"/>
      <c r="R1123" s="168"/>
      <c r="S1123" s="168"/>
      <c r="T1123" s="169"/>
      <c r="AT1123" s="165" t="s">
        <v>230</v>
      </c>
      <c r="AU1123" s="165" t="s">
        <v>84</v>
      </c>
      <c r="AV1123" s="13" t="s">
        <v>82</v>
      </c>
      <c r="AW1123" s="13" t="s">
        <v>30</v>
      </c>
      <c r="AX1123" s="13" t="s">
        <v>74</v>
      </c>
      <c r="AY1123" s="165" t="s">
        <v>133</v>
      </c>
    </row>
    <row r="1124" spans="2:51" s="14" customFormat="1" ht="11.25">
      <c r="B1124" s="170"/>
      <c r="D1124" s="150" t="s">
        <v>230</v>
      </c>
      <c r="E1124" s="171" t="s">
        <v>1</v>
      </c>
      <c r="F1124" s="172" t="s">
        <v>1098</v>
      </c>
      <c r="H1124" s="173">
        <v>3.08</v>
      </c>
      <c r="L1124" s="170"/>
      <c r="M1124" s="174"/>
      <c r="N1124" s="175"/>
      <c r="O1124" s="175"/>
      <c r="P1124" s="175"/>
      <c r="Q1124" s="175"/>
      <c r="R1124" s="175"/>
      <c r="S1124" s="175"/>
      <c r="T1124" s="176"/>
      <c r="AT1124" s="171" t="s">
        <v>230</v>
      </c>
      <c r="AU1124" s="171" t="s">
        <v>84</v>
      </c>
      <c r="AV1124" s="14" t="s">
        <v>84</v>
      </c>
      <c r="AW1124" s="14" t="s">
        <v>30</v>
      </c>
      <c r="AX1124" s="14" t="s">
        <v>74</v>
      </c>
      <c r="AY1124" s="171" t="s">
        <v>133</v>
      </c>
    </row>
    <row r="1125" spans="2:51" s="13" customFormat="1" ht="11.25">
      <c r="B1125" s="164"/>
      <c r="D1125" s="150" t="s">
        <v>230</v>
      </c>
      <c r="E1125" s="165" t="s">
        <v>1</v>
      </c>
      <c r="F1125" s="166" t="s">
        <v>1066</v>
      </c>
      <c r="H1125" s="165" t="s">
        <v>1</v>
      </c>
      <c r="L1125" s="164"/>
      <c r="M1125" s="167"/>
      <c r="N1125" s="168"/>
      <c r="O1125" s="168"/>
      <c r="P1125" s="168"/>
      <c r="Q1125" s="168"/>
      <c r="R1125" s="168"/>
      <c r="S1125" s="168"/>
      <c r="T1125" s="169"/>
      <c r="AT1125" s="165" t="s">
        <v>230</v>
      </c>
      <c r="AU1125" s="165" t="s">
        <v>84</v>
      </c>
      <c r="AV1125" s="13" t="s">
        <v>82</v>
      </c>
      <c r="AW1125" s="13" t="s">
        <v>30</v>
      </c>
      <c r="AX1125" s="13" t="s">
        <v>74</v>
      </c>
      <c r="AY1125" s="165" t="s">
        <v>133</v>
      </c>
    </row>
    <row r="1126" spans="2:51" s="14" customFormat="1" ht="11.25">
      <c r="B1126" s="170"/>
      <c r="D1126" s="150" t="s">
        <v>230</v>
      </c>
      <c r="E1126" s="171" t="s">
        <v>1</v>
      </c>
      <c r="F1126" s="172" t="s">
        <v>1099</v>
      </c>
      <c r="H1126" s="173">
        <v>3.164</v>
      </c>
      <c r="L1126" s="170"/>
      <c r="M1126" s="174"/>
      <c r="N1126" s="175"/>
      <c r="O1126" s="175"/>
      <c r="P1126" s="175"/>
      <c r="Q1126" s="175"/>
      <c r="R1126" s="175"/>
      <c r="S1126" s="175"/>
      <c r="T1126" s="176"/>
      <c r="AT1126" s="171" t="s">
        <v>230</v>
      </c>
      <c r="AU1126" s="171" t="s">
        <v>84</v>
      </c>
      <c r="AV1126" s="14" t="s">
        <v>84</v>
      </c>
      <c r="AW1126" s="14" t="s">
        <v>30</v>
      </c>
      <c r="AX1126" s="14" t="s">
        <v>74</v>
      </c>
      <c r="AY1126" s="171" t="s">
        <v>133</v>
      </c>
    </row>
    <row r="1127" spans="2:51" s="13" customFormat="1" ht="11.25">
      <c r="B1127" s="164"/>
      <c r="D1127" s="150" t="s">
        <v>230</v>
      </c>
      <c r="E1127" s="165" t="s">
        <v>1</v>
      </c>
      <c r="F1127" s="166" t="s">
        <v>530</v>
      </c>
      <c r="H1127" s="165" t="s">
        <v>1</v>
      </c>
      <c r="L1127" s="164"/>
      <c r="M1127" s="167"/>
      <c r="N1127" s="168"/>
      <c r="O1127" s="168"/>
      <c r="P1127" s="168"/>
      <c r="Q1127" s="168"/>
      <c r="R1127" s="168"/>
      <c r="S1127" s="168"/>
      <c r="T1127" s="169"/>
      <c r="AT1127" s="165" t="s">
        <v>230</v>
      </c>
      <c r="AU1127" s="165" t="s">
        <v>84</v>
      </c>
      <c r="AV1127" s="13" t="s">
        <v>82</v>
      </c>
      <c r="AW1127" s="13" t="s">
        <v>30</v>
      </c>
      <c r="AX1127" s="13" t="s">
        <v>74</v>
      </c>
      <c r="AY1127" s="165" t="s">
        <v>133</v>
      </c>
    </row>
    <row r="1128" spans="2:51" s="14" customFormat="1" ht="11.25">
      <c r="B1128" s="170"/>
      <c r="D1128" s="150" t="s">
        <v>230</v>
      </c>
      <c r="E1128" s="171" t="s">
        <v>1</v>
      </c>
      <c r="F1128" s="172" t="s">
        <v>1100</v>
      </c>
      <c r="H1128" s="173">
        <v>3.78</v>
      </c>
      <c r="L1128" s="170"/>
      <c r="M1128" s="174"/>
      <c r="N1128" s="175"/>
      <c r="O1128" s="175"/>
      <c r="P1128" s="175"/>
      <c r="Q1128" s="175"/>
      <c r="R1128" s="175"/>
      <c r="S1128" s="175"/>
      <c r="T1128" s="176"/>
      <c r="AT1128" s="171" t="s">
        <v>230</v>
      </c>
      <c r="AU1128" s="171" t="s">
        <v>84</v>
      </c>
      <c r="AV1128" s="14" t="s">
        <v>84</v>
      </c>
      <c r="AW1128" s="14" t="s">
        <v>30</v>
      </c>
      <c r="AX1128" s="14" t="s">
        <v>74</v>
      </c>
      <c r="AY1128" s="171" t="s">
        <v>133</v>
      </c>
    </row>
    <row r="1129" spans="2:51" s="15" customFormat="1" ht="11.25">
      <c r="B1129" s="177"/>
      <c r="D1129" s="150" t="s">
        <v>230</v>
      </c>
      <c r="E1129" s="178" t="s">
        <v>1</v>
      </c>
      <c r="F1129" s="179" t="s">
        <v>233</v>
      </c>
      <c r="H1129" s="180">
        <v>26.544000000000004</v>
      </c>
      <c r="L1129" s="177"/>
      <c r="M1129" s="181"/>
      <c r="N1129" s="182"/>
      <c r="O1129" s="182"/>
      <c r="P1129" s="182"/>
      <c r="Q1129" s="182"/>
      <c r="R1129" s="182"/>
      <c r="S1129" s="182"/>
      <c r="T1129" s="183"/>
      <c r="AT1129" s="178" t="s">
        <v>230</v>
      </c>
      <c r="AU1129" s="178" t="s">
        <v>84</v>
      </c>
      <c r="AV1129" s="15" t="s">
        <v>138</v>
      </c>
      <c r="AW1129" s="15" t="s">
        <v>30</v>
      </c>
      <c r="AX1129" s="15" t="s">
        <v>82</v>
      </c>
      <c r="AY1129" s="178" t="s">
        <v>133</v>
      </c>
    </row>
    <row r="1130" spans="1:65" s="2" customFormat="1" ht="24.2" customHeight="1">
      <c r="A1130" s="30"/>
      <c r="B1130" s="136"/>
      <c r="C1130" s="137" t="s">
        <v>631</v>
      </c>
      <c r="D1130" s="137" t="s">
        <v>134</v>
      </c>
      <c r="E1130" s="138" t="s">
        <v>1101</v>
      </c>
      <c r="F1130" s="139" t="s">
        <v>1102</v>
      </c>
      <c r="G1130" s="140" t="s">
        <v>262</v>
      </c>
      <c r="H1130" s="141">
        <v>20.588</v>
      </c>
      <c r="I1130" s="242"/>
      <c r="J1130" s="142">
        <f>ROUND(I1130*H1130,2)</f>
        <v>0</v>
      </c>
      <c r="K1130" s="143"/>
      <c r="L1130" s="31"/>
      <c r="M1130" s="144" t="s">
        <v>1</v>
      </c>
      <c r="N1130" s="145" t="s">
        <v>39</v>
      </c>
      <c r="O1130" s="146">
        <v>0</v>
      </c>
      <c r="P1130" s="146">
        <f>O1130*H1130</f>
        <v>0</v>
      </c>
      <c r="Q1130" s="146">
        <v>0</v>
      </c>
      <c r="R1130" s="146">
        <f>Q1130*H1130</f>
        <v>0</v>
      </c>
      <c r="S1130" s="146">
        <v>0</v>
      </c>
      <c r="T1130" s="147">
        <f>S1130*H1130</f>
        <v>0</v>
      </c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R1130" s="148" t="s">
        <v>169</v>
      </c>
      <c r="AT1130" s="148" t="s">
        <v>134</v>
      </c>
      <c r="AU1130" s="148" t="s">
        <v>84</v>
      </c>
      <c r="AY1130" s="18" t="s">
        <v>133</v>
      </c>
      <c r="BE1130" s="149">
        <f>IF(N1130="základní",J1130,0)</f>
        <v>0</v>
      </c>
      <c r="BF1130" s="149">
        <f>IF(N1130="snížená",J1130,0)</f>
        <v>0</v>
      </c>
      <c r="BG1130" s="149">
        <f>IF(N1130="zákl. přenesená",J1130,0)</f>
        <v>0</v>
      </c>
      <c r="BH1130" s="149">
        <f>IF(N1130="sníž. přenesená",J1130,0)</f>
        <v>0</v>
      </c>
      <c r="BI1130" s="149">
        <f>IF(N1130="nulová",J1130,0)</f>
        <v>0</v>
      </c>
      <c r="BJ1130" s="18" t="s">
        <v>82</v>
      </c>
      <c r="BK1130" s="149">
        <f>ROUND(I1130*H1130,2)</f>
        <v>0</v>
      </c>
      <c r="BL1130" s="18" t="s">
        <v>169</v>
      </c>
      <c r="BM1130" s="148" t="s">
        <v>1103</v>
      </c>
    </row>
    <row r="1131" spans="2:51" s="13" customFormat="1" ht="11.25">
      <c r="B1131" s="164"/>
      <c r="D1131" s="150" t="s">
        <v>230</v>
      </c>
      <c r="E1131" s="165" t="s">
        <v>1</v>
      </c>
      <c r="F1131" s="166" t="s">
        <v>1104</v>
      </c>
      <c r="H1131" s="165" t="s">
        <v>1</v>
      </c>
      <c r="L1131" s="164"/>
      <c r="M1131" s="167"/>
      <c r="N1131" s="168"/>
      <c r="O1131" s="168"/>
      <c r="P1131" s="168"/>
      <c r="Q1131" s="168"/>
      <c r="R1131" s="168"/>
      <c r="S1131" s="168"/>
      <c r="T1131" s="169"/>
      <c r="AT1131" s="165" t="s">
        <v>230</v>
      </c>
      <c r="AU1131" s="165" t="s">
        <v>84</v>
      </c>
      <c r="AV1131" s="13" t="s">
        <v>82</v>
      </c>
      <c r="AW1131" s="13" t="s">
        <v>30</v>
      </c>
      <c r="AX1131" s="13" t="s">
        <v>74</v>
      </c>
      <c r="AY1131" s="165" t="s">
        <v>133</v>
      </c>
    </row>
    <row r="1132" spans="2:51" s="13" customFormat="1" ht="11.25">
      <c r="B1132" s="164"/>
      <c r="D1132" s="150" t="s">
        <v>230</v>
      </c>
      <c r="E1132" s="165" t="s">
        <v>1</v>
      </c>
      <c r="F1132" s="166" t="s">
        <v>633</v>
      </c>
      <c r="H1132" s="165" t="s">
        <v>1</v>
      </c>
      <c r="L1132" s="164"/>
      <c r="M1132" s="167"/>
      <c r="N1132" s="168"/>
      <c r="O1132" s="168"/>
      <c r="P1132" s="168"/>
      <c r="Q1132" s="168"/>
      <c r="R1132" s="168"/>
      <c r="S1132" s="168"/>
      <c r="T1132" s="169"/>
      <c r="AT1132" s="165" t="s">
        <v>230</v>
      </c>
      <c r="AU1132" s="165" t="s">
        <v>84</v>
      </c>
      <c r="AV1132" s="13" t="s">
        <v>82</v>
      </c>
      <c r="AW1132" s="13" t="s">
        <v>30</v>
      </c>
      <c r="AX1132" s="13" t="s">
        <v>74</v>
      </c>
      <c r="AY1132" s="165" t="s">
        <v>133</v>
      </c>
    </row>
    <row r="1133" spans="2:51" s="14" customFormat="1" ht="11.25">
      <c r="B1133" s="170"/>
      <c r="D1133" s="150" t="s">
        <v>230</v>
      </c>
      <c r="E1133" s="171" t="s">
        <v>1</v>
      </c>
      <c r="F1133" s="172" t="s">
        <v>1105</v>
      </c>
      <c r="H1133" s="173">
        <v>20.588</v>
      </c>
      <c r="L1133" s="170"/>
      <c r="M1133" s="174"/>
      <c r="N1133" s="175"/>
      <c r="O1133" s="175"/>
      <c r="P1133" s="175"/>
      <c r="Q1133" s="175"/>
      <c r="R1133" s="175"/>
      <c r="S1133" s="175"/>
      <c r="T1133" s="176"/>
      <c r="AT1133" s="171" t="s">
        <v>230</v>
      </c>
      <c r="AU1133" s="171" t="s">
        <v>84</v>
      </c>
      <c r="AV1133" s="14" t="s">
        <v>84</v>
      </c>
      <c r="AW1133" s="14" t="s">
        <v>30</v>
      </c>
      <c r="AX1133" s="14" t="s">
        <v>74</v>
      </c>
      <c r="AY1133" s="171" t="s">
        <v>133</v>
      </c>
    </row>
    <row r="1134" spans="2:51" s="15" customFormat="1" ht="11.25">
      <c r="B1134" s="177"/>
      <c r="D1134" s="150" t="s">
        <v>230</v>
      </c>
      <c r="E1134" s="178" t="s">
        <v>1</v>
      </c>
      <c r="F1134" s="179" t="s">
        <v>233</v>
      </c>
      <c r="H1134" s="180">
        <v>20.588</v>
      </c>
      <c r="L1134" s="177"/>
      <c r="M1134" s="181"/>
      <c r="N1134" s="182"/>
      <c r="O1134" s="182"/>
      <c r="P1134" s="182"/>
      <c r="Q1134" s="182"/>
      <c r="R1134" s="182"/>
      <c r="S1134" s="182"/>
      <c r="T1134" s="183"/>
      <c r="AT1134" s="178" t="s">
        <v>230</v>
      </c>
      <c r="AU1134" s="178" t="s">
        <v>84</v>
      </c>
      <c r="AV1134" s="15" t="s">
        <v>138</v>
      </c>
      <c r="AW1134" s="15" t="s">
        <v>30</v>
      </c>
      <c r="AX1134" s="15" t="s">
        <v>82</v>
      </c>
      <c r="AY1134" s="178" t="s">
        <v>133</v>
      </c>
    </row>
    <row r="1135" spans="1:65" s="2" customFormat="1" ht="33" customHeight="1">
      <c r="A1135" s="30"/>
      <c r="B1135" s="136"/>
      <c r="C1135" s="137" t="s">
        <v>1106</v>
      </c>
      <c r="D1135" s="137" t="s">
        <v>134</v>
      </c>
      <c r="E1135" s="138" t="s">
        <v>1107</v>
      </c>
      <c r="F1135" s="139" t="s">
        <v>1108</v>
      </c>
      <c r="G1135" s="140" t="s">
        <v>262</v>
      </c>
      <c r="H1135" s="141">
        <v>229.978</v>
      </c>
      <c r="I1135" s="242"/>
      <c r="J1135" s="142">
        <f>ROUND(I1135*H1135,2)</f>
        <v>0</v>
      </c>
      <c r="K1135" s="143"/>
      <c r="L1135" s="31"/>
      <c r="M1135" s="144" t="s">
        <v>1</v>
      </c>
      <c r="N1135" s="145" t="s">
        <v>39</v>
      </c>
      <c r="O1135" s="146">
        <v>0</v>
      </c>
      <c r="P1135" s="146">
        <f>O1135*H1135</f>
        <v>0</v>
      </c>
      <c r="Q1135" s="146">
        <v>0</v>
      </c>
      <c r="R1135" s="146">
        <f>Q1135*H1135</f>
        <v>0</v>
      </c>
      <c r="S1135" s="146">
        <v>0</v>
      </c>
      <c r="T1135" s="147">
        <f>S1135*H1135</f>
        <v>0</v>
      </c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R1135" s="148" t="s">
        <v>169</v>
      </c>
      <c r="AT1135" s="148" t="s">
        <v>134</v>
      </c>
      <c r="AU1135" s="148" t="s">
        <v>84</v>
      </c>
      <c r="AY1135" s="18" t="s">
        <v>133</v>
      </c>
      <c r="BE1135" s="149">
        <f>IF(N1135="základní",J1135,0)</f>
        <v>0</v>
      </c>
      <c r="BF1135" s="149">
        <f>IF(N1135="snížená",J1135,0)</f>
        <v>0</v>
      </c>
      <c r="BG1135" s="149">
        <f>IF(N1135="zákl. přenesená",J1135,0)</f>
        <v>0</v>
      </c>
      <c r="BH1135" s="149">
        <f>IF(N1135="sníž. přenesená",J1135,0)</f>
        <v>0</v>
      </c>
      <c r="BI1135" s="149">
        <f>IF(N1135="nulová",J1135,0)</f>
        <v>0</v>
      </c>
      <c r="BJ1135" s="18" t="s">
        <v>82</v>
      </c>
      <c r="BK1135" s="149">
        <f>ROUND(I1135*H1135,2)</f>
        <v>0</v>
      </c>
      <c r="BL1135" s="18" t="s">
        <v>169</v>
      </c>
      <c r="BM1135" s="148" t="s">
        <v>1109</v>
      </c>
    </row>
    <row r="1136" spans="2:51" s="13" customFormat="1" ht="11.25">
      <c r="B1136" s="164"/>
      <c r="D1136" s="150" t="s">
        <v>230</v>
      </c>
      <c r="E1136" s="165" t="s">
        <v>1</v>
      </c>
      <c r="F1136" s="166" t="s">
        <v>1110</v>
      </c>
      <c r="H1136" s="165" t="s">
        <v>1</v>
      </c>
      <c r="L1136" s="164"/>
      <c r="M1136" s="167"/>
      <c r="N1136" s="168"/>
      <c r="O1136" s="168"/>
      <c r="P1136" s="168"/>
      <c r="Q1136" s="168"/>
      <c r="R1136" s="168"/>
      <c r="S1136" s="168"/>
      <c r="T1136" s="169"/>
      <c r="AT1136" s="165" t="s">
        <v>230</v>
      </c>
      <c r="AU1136" s="165" t="s">
        <v>84</v>
      </c>
      <c r="AV1136" s="13" t="s">
        <v>82</v>
      </c>
      <c r="AW1136" s="13" t="s">
        <v>30</v>
      </c>
      <c r="AX1136" s="13" t="s">
        <v>74</v>
      </c>
      <c r="AY1136" s="165" t="s">
        <v>133</v>
      </c>
    </row>
    <row r="1137" spans="2:51" s="14" customFormat="1" ht="11.25">
      <c r="B1137" s="170"/>
      <c r="D1137" s="150" t="s">
        <v>230</v>
      </c>
      <c r="E1137" s="171" t="s">
        <v>1</v>
      </c>
      <c r="F1137" s="172" t="s">
        <v>1111</v>
      </c>
      <c r="H1137" s="173">
        <v>32.296</v>
      </c>
      <c r="L1137" s="170"/>
      <c r="M1137" s="174"/>
      <c r="N1137" s="175"/>
      <c r="O1137" s="175"/>
      <c r="P1137" s="175"/>
      <c r="Q1137" s="175"/>
      <c r="R1137" s="175"/>
      <c r="S1137" s="175"/>
      <c r="T1137" s="176"/>
      <c r="AT1137" s="171" t="s">
        <v>230</v>
      </c>
      <c r="AU1137" s="171" t="s">
        <v>84</v>
      </c>
      <c r="AV1137" s="14" t="s">
        <v>84</v>
      </c>
      <c r="AW1137" s="14" t="s">
        <v>30</v>
      </c>
      <c r="AX1137" s="14" t="s">
        <v>74</v>
      </c>
      <c r="AY1137" s="171" t="s">
        <v>133</v>
      </c>
    </row>
    <row r="1138" spans="2:51" s="13" customFormat="1" ht="11.25">
      <c r="B1138" s="164"/>
      <c r="D1138" s="150" t="s">
        <v>230</v>
      </c>
      <c r="E1138" s="165" t="s">
        <v>1</v>
      </c>
      <c r="F1138" s="166" t="s">
        <v>1112</v>
      </c>
      <c r="H1138" s="165" t="s">
        <v>1</v>
      </c>
      <c r="L1138" s="164"/>
      <c r="M1138" s="167"/>
      <c r="N1138" s="168"/>
      <c r="O1138" s="168"/>
      <c r="P1138" s="168"/>
      <c r="Q1138" s="168"/>
      <c r="R1138" s="168"/>
      <c r="S1138" s="168"/>
      <c r="T1138" s="169"/>
      <c r="AT1138" s="165" t="s">
        <v>230</v>
      </c>
      <c r="AU1138" s="165" t="s">
        <v>84</v>
      </c>
      <c r="AV1138" s="13" t="s">
        <v>82</v>
      </c>
      <c r="AW1138" s="13" t="s">
        <v>30</v>
      </c>
      <c r="AX1138" s="13" t="s">
        <v>74</v>
      </c>
      <c r="AY1138" s="165" t="s">
        <v>133</v>
      </c>
    </row>
    <row r="1139" spans="2:51" s="14" customFormat="1" ht="11.25">
      <c r="B1139" s="170"/>
      <c r="D1139" s="150" t="s">
        <v>230</v>
      </c>
      <c r="E1139" s="171" t="s">
        <v>1</v>
      </c>
      <c r="F1139" s="172" t="s">
        <v>1113</v>
      </c>
      <c r="H1139" s="173">
        <v>15.414</v>
      </c>
      <c r="L1139" s="170"/>
      <c r="M1139" s="174"/>
      <c r="N1139" s="175"/>
      <c r="O1139" s="175"/>
      <c r="P1139" s="175"/>
      <c r="Q1139" s="175"/>
      <c r="R1139" s="175"/>
      <c r="S1139" s="175"/>
      <c r="T1139" s="176"/>
      <c r="AT1139" s="171" t="s">
        <v>230</v>
      </c>
      <c r="AU1139" s="171" t="s">
        <v>84</v>
      </c>
      <c r="AV1139" s="14" t="s">
        <v>84</v>
      </c>
      <c r="AW1139" s="14" t="s">
        <v>30</v>
      </c>
      <c r="AX1139" s="14" t="s">
        <v>74</v>
      </c>
      <c r="AY1139" s="171" t="s">
        <v>133</v>
      </c>
    </row>
    <row r="1140" spans="2:51" s="13" customFormat="1" ht="11.25">
      <c r="B1140" s="164"/>
      <c r="D1140" s="150" t="s">
        <v>230</v>
      </c>
      <c r="E1140" s="165" t="s">
        <v>1</v>
      </c>
      <c r="F1140" s="166" t="s">
        <v>1114</v>
      </c>
      <c r="H1140" s="165" t="s">
        <v>1</v>
      </c>
      <c r="L1140" s="164"/>
      <c r="M1140" s="167"/>
      <c r="N1140" s="168"/>
      <c r="O1140" s="168"/>
      <c r="P1140" s="168"/>
      <c r="Q1140" s="168"/>
      <c r="R1140" s="168"/>
      <c r="S1140" s="168"/>
      <c r="T1140" s="169"/>
      <c r="AT1140" s="165" t="s">
        <v>230</v>
      </c>
      <c r="AU1140" s="165" t="s">
        <v>84</v>
      </c>
      <c r="AV1140" s="13" t="s">
        <v>82</v>
      </c>
      <c r="AW1140" s="13" t="s">
        <v>30</v>
      </c>
      <c r="AX1140" s="13" t="s">
        <v>74</v>
      </c>
      <c r="AY1140" s="165" t="s">
        <v>133</v>
      </c>
    </row>
    <row r="1141" spans="2:51" s="14" customFormat="1" ht="11.25">
      <c r="B1141" s="170"/>
      <c r="D1141" s="150" t="s">
        <v>230</v>
      </c>
      <c r="E1141" s="171" t="s">
        <v>1</v>
      </c>
      <c r="F1141" s="172" t="s">
        <v>1115</v>
      </c>
      <c r="H1141" s="173">
        <v>22.938</v>
      </c>
      <c r="L1141" s="170"/>
      <c r="M1141" s="174"/>
      <c r="N1141" s="175"/>
      <c r="O1141" s="175"/>
      <c r="P1141" s="175"/>
      <c r="Q1141" s="175"/>
      <c r="R1141" s="175"/>
      <c r="S1141" s="175"/>
      <c r="T1141" s="176"/>
      <c r="AT1141" s="171" t="s">
        <v>230</v>
      </c>
      <c r="AU1141" s="171" t="s">
        <v>84</v>
      </c>
      <c r="AV1141" s="14" t="s">
        <v>84</v>
      </c>
      <c r="AW1141" s="14" t="s">
        <v>30</v>
      </c>
      <c r="AX1141" s="14" t="s">
        <v>74</v>
      </c>
      <c r="AY1141" s="171" t="s">
        <v>133</v>
      </c>
    </row>
    <row r="1142" spans="2:51" s="13" customFormat="1" ht="11.25">
      <c r="B1142" s="164"/>
      <c r="D1142" s="150" t="s">
        <v>230</v>
      </c>
      <c r="E1142" s="165" t="s">
        <v>1</v>
      </c>
      <c r="F1142" s="166" t="s">
        <v>1116</v>
      </c>
      <c r="H1142" s="165" t="s">
        <v>1</v>
      </c>
      <c r="L1142" s="164"/>
      <c r="M1142" s="167"/>
      <c r="N1142" s="168"/>
      <c r="O1142" s="168"/>
      <c r="P1142" s="168"/>
      <c r="Q1142" s="168"/>
      <c r="R1142" s="168"/>
      <c r="S1142" s="168"/>
      <c r="T1142" s="169"/>
      <c r="AT1142" s="165" t="s">
        <v>230</v>
      </c>
      <c r="AU1142" s="165" t="s">
        <v>84</v>
      </c>
      <c r="AV1142" s="13" t="s">
        <v>82</v>
      </c>
      <c r="AW1142" s="13" t="s">
        <v>30</v>
      </c>
      <c r="AX1142" s="13" t="s">
        <v>74</v>
      </c>
      <c r="AY1142" s="165" t="s">
        <v>133</v>
      </c>
    </row>
    <row r="1143" spans="2:51" s="14" customFormat="1" ht="11.25">
      <c r="B1143" s="170"/>
      <c r="D1143" s="150" t="s">
        <v>230</v>
      </c>
      <c r="E1143" s="171" t="s">
        <v>1</v>
      </c>
      <c r="F1143" s="172" t="s">
        <v>1117</v>
      </c>
      <c r="H1143" s="173">
        <v>17.249</v>
      </c>
      <c r="L1143" s="170"/>
      <c r="M1143" s="174"/>
      <c r="N1143" s="175"/>
      <c r="O1143" s="175"/>
      <c r="P1143" s="175"/>
      <c r="Q1143" s="175"/>
      <c r="R1143" s="175"/>
      <c r="S1143" s="175"/>
      <c r="T1143" s="176"/>
      <c r="AT1143" s="171" t="s">
        <v>230</v>
      </c>
      <c r="AU1143" s="171" t="s">
        <v>84</v>
      </c>
      <c r="AV1143" s="14" t="s">
        <v>84</v>
      </c>
      <c r="AW1143" s="14" t="s">
        <v>30</v>
      </c>
      <c r="AX1143" s="14" t="s">
        <v>74</v>
      </c>
      <c r="AY1143" s="171" t="s">
        <v>133</v>
      </c>
    </row>
    <row r="1144" spans="2:51" s="13" customFormat="1" ht="11.25">
      <c r="B1144" s="164"/>
      <c r="D1144" s="150" t="s">
        <v>230</v>
      </c>
      <c r="E1144" s="165" t="s">
        <v>1</v>
      </c>
      <c r="F1144" s="166" t="s">
        <v>1118</v>
      </c>
      <c r="H1144" s="165" t="s">
        <v>1</v>
      </c>
      <c r="L1144" s="164"/>
      <c r="M1144" s="167"/>
      <c r="N1144" s="168"/>
      <c r="O1144" s="168"/>
      <c r="P1144" s="168"/>
      <c r="Q1144" s="168"/>
      <c r="R1144" s="168"/>
      <c r="S1144" s="168"/>
      <c r="T1144" s="169"/>
      <c r="AT1144" s="165" t="s">
        <v>230</v>
      </c>
      <c r="AU1144" s="165" t="s">
        <v>84</v>
      </c>
      <c r="AV1144" s="13" t="s">
        <v>82</v>
      </c>
      <c r="AW1144" s="13" t="s">
        <v>30</v>
      </c>
      <c r="AX1144" s="13" t="s">
        <v>74</v>
      </c>
      <c r="AY1144" s="165" t="s">
        <v>133</v>
      </c>
    </row>
    <row r="1145" spans="2:51" s="14" customFormat="1" ht="11.25">
      <c r="B1145" s="170"/>
      <c r="D1145" s="150" t="s">
        <v>230</v>
      </c>
      <c r="E1145" s="171" t="s">
        <v>1</v>
      </c>
      <c r="F1145" s="172" t="s">
        <v>1119</v>
      </c>
      <c r="H1145" s="173">
        <v>17.628</v>
      </c>
      <c r="L1145" s="170"/>
      <c r="M1145" s="174"/>
      <c r="N1145" s="175"/>
      <c r="O1145" s="175"/>
      <c r="P1145" s="175"/>
      <c r="Q1145" s="175"/>
      <c r="R1145" s="175"/>
      <c r="S1145" s="175"/>
      <c r="T1145" s="176"/>
      <c r="AT1145" s="171" t="s">
        <v>230</v>
      </c>
      <c r="AU1145" s="171" t="s">
        <v>84</v>
      </c>
      <c r="AV1145" s="14" t="s">
        <v>84</v>
      </c>
      <c r="AW1145" s="14" t="s">
        <v>30</v>
      </c>
      <c r="AX1145" s="14" t="s">
        <v>74</v>
      </c>
      <c r="AY1145" s="171" t="s">
        <v>133</v>
      </c>
    </row>
    <row r="1146" spans="2:51" s="13" customFormat="1" ht="11.25">
      <c r="B1146" s="164"/>
      <c r="D1146" s="150" t="s">
        <v>230</v>
      </c>
      <c r="E1146" s="165" t="s">
        <v>1</v>
      </c>
      <c r="F1146" s="166" t="s">
        <v>1120</v>
      </c>
      <c r="H1146" s="165" t="s">
        <v>1</v>
      </c>
      <c r="L1146" s="164"/>
      <c r="M1146" s="167"/>
      <c r="N1146" s="168"/>
      <c r="O1146" s="168"/>
      <c r="P1146" s="168"/>
      <c r="Q1146" s="168"/>
      <c r="R1146" s="168"/>
      <c r="S1146" s="168"/>
      <c r="T1146" s="169"/>
      <c r="AT1146" s="165" t="s">
        <v>230</v>
      </c>
      <c r="AU1146" s="165" t="s">
        <v>84</v>
      </c>
      <c r="AV1146" s="13" t="s">
        <v>82</v>
      </c>
      <c r="AW1146" s="13" t="s">
        <v>30</v>
      </c>
      <c r="AX1146" s="13" t="s">
        <v>74</v>
      </c>
      <c r="AY1146" s="165" t="s">
        <v>133</v>
      </c>
    </row>
    <row r="1147" spans="2:51" s="14" customFormat="1" ht="11.25">
      <c r="B1147" s="170"/>
      <c r="D1147" s="150" t="s">
        <v>230</v>
      </c>
      <c r="E1147" s="171" t="s">
        <v>1</v>
      </c>
      <c r="F1147" s="172" t="s">
        <v>1121</v>
      </c>
      <c r="H1147" s="173">
        <v>17.12</v>
      </c>
      <c r="L1147" s="170"/>
      <c r="M1147" s="174"/>
      <c r="N1147" s="175"/>
      <c r="O1147" s="175"/>
      <c r="P1147" s="175"/>
      <c r="Q1147" s="175"/>
      <c r="R1147" s="175"/>
      <c r="S1147" s="175"/>
      <c r="T1147" s="176"/>
      <c r="AT1147" s="171" t="s">
        <v>230</v>
      </c>
      <c r="AU1147" s="171" t="s">
        <v>84</v>
      </c>
      <c r="AV1147" s="14" t="s">
        <v>84</v>
      </c>
      <c r="AW1147" s="14" t="s">
        <v>30</v>
      </c>
      <c r="AX1147" s="14" t="s">
        <v>74</v>
      </c>
      <c r="AY1147" s="171" t="s">
        <v>133</v>
      </c>
    </row>
    <row r="1148" spans="2:51" s="13" customFormat="1" ht="11.25">
      <c r="B1148" s="164"/>
      <c r="D1148" s="150" t="s">
        <v>230</v>
      </c>
      <c r="E1148" s="165" t="s">
        <v>1</v>
      </c>
      <c r="F1148" s="166" t="s">
        <v>1122</v>
      </c>
      <c r="H1148" s="165" t="s">
        <v>1</v>
      </c>
      <c r="L1148" s="164"/>
      <c r="M1148" s="167"/>
      <c r="N1148" s="168"/>
      <c r="O1148" s="168"/>
      <c r="P1148" s="168"/>
      <c r="Q1148" s="168"/>
      <c r="R1148" s="168"/>
      <c r="S1148" s="168"/>
      <c r="T1148" s="169"/>
      <c r="AT1148" s="165" t="s">
        <v>230</v>
      </c>
      <c r="AU1148" s="165" t="s">
        <v>84</v>
      </c>
      <c r="AV1148" s="13" t="s">
        <v>82</v>
      </c>
      <c r="AW1148" s="13" t="s">
        <v>30</v>
      </c>
      <c r="AX1148" s="13" t="s">
        <v>74</v>
      </c>
      <c r="AY1148" s="165" t="s">
        <v>133</v>
      </c>
    </row>
    <row r="1149" spans="2:51" s="14" customFormat="1" ht="11.25">
      <c r="B1149" s="170"/>
      <c r="D1149" s="150" t="s">
        <v>230</v>
      </c>
      <c r="E1149" s="171" t="s">
        <v>1</v>
      </c>
      <c r="F1149" s="172" t="s">
        <v>1123</v>
      </c>
      <c r="H1149" s="173">
        <v>11.967</v>
      </c>
      <c r="L1149" s="170"/>
      <c r="M1149" s="174"/>
      <c r="N1149" s="175"/>
      <c r="O1149" s="175"/>
      <c r="P1149" s="175"/>
      <c r="Q1149" s="175"/>
      <c r="R1149" s="175"/>
      <c r="S1149" s="175"/>
      <c r="T1149" s="176"/>
      <c r="AT1149" s="171" t="s">
        <v>230</v>
      </c>
      <c r="AU1149" s="171" t="s">
        <v>84</v>
      </c>
      <c r="AV1149" s="14" t="s">
        <v>84</v>
      </c>
      <c r="AW1149" s="14" t="s">
        <v>30</v>
      </c>
      <c r="AX1149" s="14" t="s">
        <v>74</v>
      </c>
      <c r="AY1149" s="171" t="s">
        <v>133</v>
      </c>
    </row>
    <row r="1150" spans="2:51" s="13" customFormat="1" ht="11.25">
      <c r="B1150" s="164"/>
      <c r="D1150" s="150" t="s">
        <v>230</v>
      </c>
      <c r="E1150" s="165" t="s">
        <v>1</v>
      </c>
      <c r="F1150" s="166" t="s">
        <v>1124</v>
      </c>
      <c r="H1150" s="165" t="s">
        <v>1</v>
      </c>
      <c r="L1150" s="164"/>
      <c r="M1150" s="167"/>
      <c r="N1150" s="168"/>
      <c r="O1150" s="168"/>
      <c r="P1150" s="168"/>
      <c r="Q1150" s="168"/>
      <c r="R1150" s="168"/>
      <c r="S1150" s="168"/>
      <c r="T1150" s="169"/>
      <c r="AT1150" s="165" t="s">
        <v>230</v>
      </c>
      <c r="AU1150" s="165" t="s">
        <v>84</v>
      </c>
      <c r="AV1150" s="13" t="s">
        <v>82</v>
      </c>
      <c r="AW1150" s="13" t="s">
        <v>30</v>
      </c>
      <c r="AX1150" s="13" t="s">
        <v>74</v>
      </c>
      <c r="AY1150" s="165" t="s">
        <v>133</v>
      </c>
    </row>
    <row r="1151" spans="2:51" s="14" customFormat="1" ht="11.25">
      <c r="B1151" s="170"/>
      <c r="D1151" s="150" t="s">
        <v>230</v>
      </c>
      <c r="E1151" s="171" t="s">
        <v>1</v>
      </c>
      <c r="F1151" s="172" t="s">
        <v>1125</v>
      </c>
      <c r="H1151" s="173">
        <v>8.678</v>
      </c>
      <c r="L1151" s="170"/>
      <c r="M1151" s="174"/>
      <c r="N1151" s="175"/>
      <c r="O1151" s="175"/>
      <c r="P1151" s="175"/>
      <c r="Q1151" s="175"/>
      <c r="R1151" s="175"/>
      <c r="S1151" s="175"/>
      <c r="T1151" s="176"/>
      <c r="AT1151" s="171" t="s">
        <v>230</v>
      </c>
      <c r="AU1151" s="171" t="s">
        <v>84</v>
      </c>
      <c r="AV1151" s="14" t="s">
        <v>84</v>
      </c>
      <c r="AW1151" s="14" t="s">
        <v>30</v>
      </c>
      <c r="AX1151" s="14" t="s">
        <v>74</v>
      </c>
      <c r="AY1151" s="171" t="s">
        <v>133</v>
      </c>
    </row>
    <row r="1152" spans="2:51" s="13" customFormat="1" ht="11.25">
      <c r="B1152" s="164"/>
      <c r="D1152" s="150" t="s">
        <v>230</v>
      </c>
      <c r="E1152" s="165" t="s">
        <v>1</v>
      </c>
      <c r="F1152" s="166" t="s">
        <v>1126</v>
      </c>
      <c r="H1152" s="165" t="s">
        <v>1</v>
      </c>
      <c r="L1152" s="164"/>
      <c r="M1152" s="167"/>
      <c r="N1152" s="168"/>
      <c r="O1152" s="168"/>
      <c r="P1152" s="168"/>
      <c r="Q1152" s="168"/>
      <c r="R1152" s="168"/>
      <c r="S1152" s="168"/>
      <c r="T1152" s="169"/>
      <c r="AT1152" s="165" t="s">
        <v>230</v>
      </c>
      <c r="AU1152" s="165" t="s">
        <v>84</v>
      </c>
      <c r="AV1152" s="13" t="s">
        <v>82</v>
      </c>
      <c r="AW1152" s="13" t="s">
        <v>30</v>
      </c>
      <c r="AX1152" s="13" t="s">
        <v>74</v>
      </c>
      <c r="AY1152" s="165" t="s">
        <v>133</v>
      </c>
    </row>
    <row r="1153" spans="2:51" s="14" customFormat="1" ht="11.25">
      <c r="B1153" s="170"/>
      <c r="D1153" s="150" t="s">
        <v>230</v>
      </c>
      <c r="E1153" s="171" t="s">
        <v>1</v>
      </c>
      <c r="F1153" s="172" t="s">
        <v>1127</v>
      </c>
      <c r="H1153" s="173">
        <v>7.817</v>
      </c>
      <c r="L1153" s="170"/>
      <c r="M1153" s="174"/>
      <c r="N1153" s="175"/>
      <c r="O1153" s="175"/>
      <c r="P1153" s="175"/>
      <c r="Q1153" s="175"/>
      <c r="R1153" s="175"/>
      <c r="S1153" s="175"/>
      <c r="T1153" s="176"/>
      <c r="AT1153" s="171" t="s">
        <v>230</v>
      </c>
      <c r="AU1153" s="171" t="s">
        <v>84</v>
      </c>
      <c r="AV1153" s="14" t="s">
        <v>84</v>
      </c>
      <c r="AW1153" s="14" t="s">
        <v>30</v>
      </c>
      <c r="AX1153" s="14" t="s">
        <v>74</v>
      </c>
      <c r="AY1153" s="171" t="s">
        <v>133</v>
      </c>
    </row>
    <row r="1154" spans="2:51" s="13" customFormat="1" ht="11.25">
      <c r="B1154" s="164"/>
      <c r="D1154" s="150" t="s">
        <v>230</v>
      </c>
      <c r="E1154" s="165" t="s">
        <v>1</v>
      </c>
      <c r="F1154" s="166" t="s">
        <v>1128</v>
      </c>
      <c r="H1154" s="165" t="s">
        <v>1</v>
      </c>
      <c r="L1154" s="164"/>
      <c r="M1154" s="167"/>
      <c r="N1154" s="168"/>
      <c r="O1154" s="168"/>
      <c r="P1154" s="168"/>
      <c r="Q1154" s="168"/>
      <c r="R1154" s="168"/>
      <c r="S1154" s="168"/>
      <c r="T1154" s="169"/>
      <c r="AT1154" s="165" t="s">
        <v>230</v>
      </c>
      <c r="AU1154" s="165" t="s">
        <v>84</v>
      </c>
      <c r="AV1154" s="13" t="s">
        <v>82</v>
      </c>
      <c r="AW1154" s="13" t="s">
        <v>30</v>
      </c>
      <c r="AX1154" s="13" t="s">
        <v>74</v>
      </c>
      <c r="AY1154" s="165" t="s">
        <v>133</v>
      </c>
    </row>
    <row r="1155" spans="2:51" s="14" customFormat="1" ht="11.25">
      <c r="B1155" s="170"/>
      <c r="D1155" s="150" t="s">
        <v>230</v>
      </c>
      <c r="E1155" s="171" t="s">
        <v>1</v>
      </c>
      <c r="F1155" s="172" t="s">
        <v>1129</v>
      </c>
      <c r="H1155" s="173">
        <v>7.267</v>
      </c>
      <c r="L1155" s="170"/>
      <c r="M1155" s="174"/>
      <c r="N1155" s="175"/>
      <c r="O1155" s="175"/>
      <c r="P1155" s="175"/>
      <c r="Q1155" s="175"/>
      <c r="R1155" s="175"/>
      <c r="S1155" s="175"/>
      <c r="T1155" s="176"/>
      <c r="AT1155" s="171" t="s">
        <v>230</v>
      </c>
      <c r="AU1155" s="171" t="s">
        <v>84</v>
      </c>
      <c r="AV1155" s="14" t="s">
        <v>84</v>
      </c>
      <c r="AW1155" s="14" t="s">
        <v>30</v>
      </c>
      <c r="AX1155" s="14" t="s">
        <v>74</v>
      </c>
      <c r="AY1155" s="171" t="s">
        <v>133</v>
      </c>
    </row>
    <row r="1156" spans="2:51" s="13" customFormat="1" ht="11.25">
      <c r="B1156" s="164"/>
      <c r="D1156" s="150" t="s">
        <v>230</v>
      </c>
      <c r="E1156" s="165" t="s">
        <v>1</v>
      </c>
      <c r="F1156" s="166" t="s">
        <v>1130</v>
      </c>
      <c r="H1156" s="165" t="s">
        <v>1</v>
      </c>
      <c r="L1156" s="164"/>
      <c r="M1156" s="167"/>
      <c r="N1156" s="168"/>
      <c r="O1156" s="168"/>
      <c r="P1156" s="168"/>
      <c r="Q1156" s="168"/>
      <c r="R1156" s="168"/>
      <c r="S1156" s="168"/>
      <c r="T1156" s="169"/>
      <c r="AT1156" s="165" t="s">
        <v>230</v>
      </c>
      <c r="AU1156" s="165" t="s">
        <v>84</v>
      </c>
      <c r="AV1156" s="13" t="s">
        <v>82</v>
      </c>
      <c r="AW1156" s="13" t="s">
        <v>30</v>
      </c>
      <c r="AX1156" s="13" t="s">
        <v>74</v>
      </c>
      <c r="AY1156" s="165" t="s">
        <v>133</v>
      </c>
    </row>
    <row r="1157" spans="2:51" s="14" customFormat="1" ht="11.25">
      <c r="B1157" s="170"/>
      <c r="D1157" s="150" t="s">
        <v>230</v>
      </c>
      <c r="E1157" s="171" t="s">
        <v>1</v>
      </c>
      <c r="F1157" s="172" t="s">
        <v>1131</v>
      </c>
      <c r="H1157" s="173">
        <v>71.604</v>
      </c>
      <c r="L1157" s="170"/>
      <c r="M1157" s="174"/>
      <c r="N1157" s="175"/>
      <c r="O1157" s="175"/>
      <c r="P1157" s="175"/>
      <c r="Q1157" s="175"/>
      <c r="R1157" s="175"/>
      <c r="S1157" s="175"/>
      <c r="T1157" s="176"/>
      <c r="AT1157" s="171" t="s">
        <v>230</v>
      </c>
      <c r="AU1157" s="171" t="s">
        <v>84</v>
      </c>
      <c r="AV1157" s="14" t="s">
        <v>84</v>
      </c>
      <c r="AW1157" s="14" t="s">
        <v>30</v>
      </c>
      <c r="AX1157" s="14" t="s">
        <v>74</v>
      </c>
      <c r="AY1157" s="171" t="s">
        <v>133</v>
      </c>
    </row>
    <row r="1158" spans="2:51" s="15" customFormat="1" ht="11.25">
      <c r="B1158" s="177"/>
      <c r="D1158" s="150" t="s">
        <v>230</v>
      </c>
      <c r="E1158" s="178" t="s">
        <v>1</v>
      </c>
      <c r="F1158" s="179" t="s">
        <v>233</v>
      </c>
      <c r="H1158" s="180">
        <v>229.978</v>
      </c>
      <c r="L1158" s="177"/>
      <c r="M1158" s="181"/>
      <c r="N1158" s="182"/>
      <c r="O1158" s="182"/>
      <c r="P1158" s="182"/>
      <c r="Q1158" s="182"/>
      <c r="R1158" s="182"/>
      <c r="S1158" s="182"/>
      <c r="T1158" s="183"/>
      <c r="AT1158" s="178" t="s">
        <v>230</v>
      </c>
      <c r="AU1158" s="178" t="s">
        <v>84</v>
      </c>
      <c r="AV1158" s="15" t="s">
        <v>138</v>
      </c>
      <c r="AW1158" s="15" t="s">
        <v>30</v>
      </c>
      <c r="AX1158" s="15" t="s">
        <v>82</v>
      </c>
      <c r="AY1158" s="178" t="s">
        <v>133</v>
      </c>
    </row>
    <row r="1159" spans="1:65" s="2" customFormat="1" ht="16.5" customHeight="1">
      <c r="A1159" s="30"/>
      <c r="B1159" s="136"/>
      <c r="C1159" s="184" t="s">
        <v>637</v>
      </c>
      <c r="D1159" s="184" t="s">
        <v>244</v>
      </c>
      <c r="E1159" s="185" t="s">
        <v>1132</v>
      </c>
      <c r="F1159" s="186" t="s">
        <v>1133</v>
      </c>
      <c r="G1159" s="187" t="s">
        <v>262</v>
      </c>
      <c r="H1159" s="188">
        <v>161.541</v>
      </c>
      <c r="I1159" s="245"/>
      <c r="J1159" s="189">
        <f>ROUND(I1159*H1159,2)</f>
        <v>0</v>
      </c>
      <c r="K1159" s="190"/>
      <c r="L1159" s="191"/>
      <c r="M1159" s="192" t="s">
        <v>1</v>
      </c>
      <c r="N1159" s="193" t="s">
        <v>39</v>
      </c>
      <c r="O1159" s="146">
        <v>0</v>
      </c>
      <c r="P1159" s="146">
        <f>O1159*H1159</f>
        <v>0</v>
      </c>
      <c r="Q1159" s="146">
        <v>0</v>
      </c>
      <c r="R1159" s="146">
        <f>Q1159*H1159</f>
        <v>0</v>
      </c>
      <c r="S1159" s="146">
        <v>0</v>
      </c>
      <c r="T1159" s="147">
        <f>S1159*H1159</f>
        <v>0</v>
      </c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R1159" s="148" t="s">
        <v>281</v>
      </c>
      <c r="AT1159" s="148" t="s">
        <v>244</v>
      </c>
      <c r="AU1159" s="148" t="s">
        <v>84</v>
      </c>
      <c r="AY1159" s="18" t="s">
        <v>133</v>
      </c>
      <c r="BE1159" s="149">
        <f>IF(N1159="základní",J1159,0)</f>
        <v>0</v>
      </c>
      <c r="BF1159" s="149">
        <f>IF(N1159="snížená",J1159,0)</f>
        <v>0</v>
      </c>
      <c r="BG1159" s="149">
        <f>IF(N1159="zákl. přenesená",J1159,0)</f>
        <v>0</v>
      </c>
      <c r="BH1159" s="149">
        <f>IF(N1159="sníž. přenesená",J1159,0)</f>
        <v>0</v>
      </c>
      <c r="BI1159" s="149">
        <f>IF(N1159="nulová",J1159,0)</f>
        <v>0</v>
      </c>
      <c r="BJ1159" s="18" t="s">
        <v>82</v>
      </c>
      <c r="BK1159" s="149">
        <f>ROUND(I1159*H1159,2)</f>
        <v>0</v>
      </c>
      <c r="BL1159" s="18" t="s">
        <v>169</v>
      </c>
      <c r="BM1159" s="148" t="s">
        <v>1134</v>
      </c>
    </row>
    <row r="1160" spans="2:51" s="14" customFormat="1" ht="11.25">
      <c r="B1160" s="170"/>
      <c r="D1160" s="150" t="s">
        <v>230</v>
      </c>
      <c r="E1160" s="171" t="s">
        <v>1</v>
      </c>
      <c r="F1160" s="172" t="s">
        <v>1135</v>
      </c>
      <c r="H1160" s="173">
        <v>161.541</v>
      </c>
      <c r="L1160" s="170"/>
      <c r="M1160" s="174"/>
      <c r="N1160" s="175"/>
      <c r="O1160" s="175"/>
      <c r="P1160" s="175"/>
      <c r="Q1160" s="175"/>
      <c r="R1160" s="175"/>
      <c r="S1160" s="175"/>
      <c r="T1160" s="176"/>
      <c r="AT1160" s="171" t="s">
        <v>230</v>
      </c>
      <c r="AU1160" s="171" t="s">
        <v>84</v>
      </c>
      <c r="AV1160" s="14" t="s">
        <v>84</v>
      </c>
      <c r="AW1160" s="14" t="s">
        <v>30</v>
      </c>
      <c r="AX1160" s="14" t="s">
        <v>74</v>
      </c>
      <c r="AY1160" s="171" t="s">
        <v>133</v>
      </c>
    </row>
    <row r="1161" spans="2:51" s="15" customFormat="1" ht="11.25">
      <c r="B1161" s="177"/>
      <c r="D1161" s="150" t="s">
        <v>230</v>
      </c>
      <c r="E1161" s="178" t="s">
        <v>1</v>
      </c>
      <c r="F1161" s="179" t="s">
        <v>233</v>
      </c>
      <c r="H1161" s="180">
        <v>161.541</v>
      </c>
      <c r="L1161" s="177"/>
      <c r="M1161" s="181"/>
      <c r="N1161" s="182"/>
      <c r="O1161" s="182"/>
      <c r="P1161" s="182"/>
      <c r="Q1161" s="182"/>
      <c r="R1161" s="182"/>
      <c r="S1161" s="182"/>
      <c r="T1161" s="183"/>
      <c r="AT1161" s="178" t="s">
        <v>230</v>
      </c>
      <c r="AU1161" s="178" t="s">
        <v>84</v>
      </c>
      <c r="AV1161" s="15" t="s">
        <v>138</v>
      </c>
      <c r="AW1161" s="15" t="s">
        <v>30</v>
      </c>
      <c r="AX1161" s="15" t="s">
        <v>82</v>
      </c>
      <c r="AY1161" s="178" t="s">
        <v>133</v>
      </c>
    </row>
    <row r="1162" spans="1:65" s="2" customFormat="1" ht="16.5" customHeight="1">
      <c r="A1162" s="30"/>
      <c r="B1162" s="136"/>
      <c r="C1162" s="184" t="s">
        <v>1136</v>
      </c>
      <c r="D1162" s="184" t="s">
        <v>244</v>
      </c>
      <c r="E1162" s="185" t="s">
        <v>1137</v>
      </c>
      <c r="F1162" s="186" t="s">
        <v>1138</v>
      </c>
      <c r="G1162" s="187" t="s">
        <v>262</v>
      </c>
      <c r="H1162" s="188">
        <v>73.036</v>
      </c>
      <c r="I1162" s="245"/>
      <c r="J1162" s="189">
        <f>ROUND(I1162*H1162,2)</f>
        <v>0</v>
      </c>
      <c r="K1162" s="190"/>
      <c r="L1162" s="191"/>
      <c r="M1162" s="192" t="s">
        <v>1</v>
      </c>
      <c r="N1162" s="193" t="s">
        <v>39</v>
      </c>
      <c r="O1162" s="146">
        <v>0</v>
      </c>
      <c r="P1162" s="146">
        <f>O1162*H1162</f>
        <v>0</v>
      </c>
      <c r="Q1162" s="146">
        <v>0</v>
      </c>
      <c r="R1162" s="146">
        <f>Q1162*H1162</f>
        <v>0</v>
      </c>
      <c r="S1162" s="146">
        <v>0</v>
      </c>
      <c r="T1162" s="147">
        <f>S1162*H1162</f>
        <v>0</v>
      </c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R1162" s="148" t="s">
        <v>281</v>
      </c>
      <c r="AT1162" s="148" t="s">
        <v>244</v>
      </c>
      <c r="AU1162" s="148" t="s">
        <v>84</v>
      </c>
      <c r="AY1162" s="18" t="s">
        <v>133</v>
      </c>
      <c r="BE1162" s="149">
        <f>IF(N1162="základní",J1162,0)</f>
        <v>0</v>
      </c>
      <c r="BF1162" s="149">
        <f>IF(N1162="snížená",J1162,0)</f>
        <v>0</v>
      </c>
      <c r="BG1162" s="149">
        <f>IF(N1162="zákl. přenesená",J1162,0)</f>
        <v>0</v>
      </c>
      <c r="BH1162" s="149">
        <f>IF(N1162="sníž. přenesená",J1162,0)</f>
        <v>0</v>
      </c>
      <c r="BI1162" s="149">
        <f>IF(N1162="nulová",J1162,0)</f>
        <v>0</v>
      </c>
      <c r="BJ1162" s="18" t="s">
        <v>82</v>
      </c>
      <c r="BK1162" s="149">
        <f>ROUND(I1162*H1162,2)</f>
        <v>0</v>
      </c>
      <c r="BL1162" s="18" t="s">
        <v>169</v>
      </c>
      <c r="BM1162" s="148" t="s">
        <v>1139</v>
      </c>
    </row>
    <row r="1163" spans="2:51" s="13" customFormat="1" ht="11.25">
      <c r="B1163" s="164"/>
      <c r="D1163" s="150" t="s">
        <v>230</v>
      </c>
      <c r="E1163" s="165" t="s">
        <v>1</v>
      </c>
      <c r="F1163" s="166" t="s">
        <v>1130</v>
      </c>
      <c r="H1163" s="165" t="s">
        <v>1</v>
      </c>
      <c r="L1163" s="164"/>
      <c r="M1163" s="167"/>
      <c r="N1163" s="168"/>
      <c r="O1163" s="168"/>
      <c r="P1163" s="168"/>
      <c r="Q1163" s="168"/>
      <c r="R1163" s="168"/>
      <c r="S1163" s="168"/>
      <c r="T1163" s="169"/>
      <c r="AT1163" s="165" t="s">
        <v>230</v>
      </c>
      <c r="AU1163" s="165" t="s">
        <v>84</v>
      </c>
      <c r="AV1163" s="13" t="s">
        <v>82</v>
      </c>
      <c r="AW1163" s="13" t="s">
        <v>30</v>
      </c>
      <c r="AX1163" s="13" t="s">
        <v>74</v>
      </c>
      <c r="AY1163" s="165" t="s">
        <v>133</v>
      </c>
    </row>
    <row r="1164" spans="2:51" s="14" customFormat="1" ht="11.25">
      <c r="B1164" s="170"/>
      <c r="D1164" s="150" t="s">
        <v>230</v>
      </c>
      <c r="E1164" s="171" t="s">
        <v>1</v>
      </c>
      <c r="F1164" s="172" t="s">
        <v>1131</v>
      </c>
      <c r="H1164" s="173">
        <v>71.604</v>
      </c>
      <c r="L1164" s="170"/>
      <c r="M1164" s="174"/>
      <c r="N1164" s="175"/>
      <c r="O1164" s="175"/>
      <c r="P1164" s="175"/>
      <c r="Q1164" s="175"/>
      <c r="R1164" s="175"/>
      <c r="S1164" s="175"/>
      <c r="T1164" s="176"/>
      <c r="AT1164" s="171" t="s">
        <v>230</v>
      </c>
      <c r="AU1164" s="171" t="s">
        <v>84</v>
      </c>
      <c r="AV1164" s="14" t="s">
        <v>84</v>
      </c>
      <c r="AW1164" s="14" t="s">
        <v>30</v>
      </c>
      <c r="AX1164" s="14" t="s">
        <v>74</v>
      </c>
      <c r="AY1164" s="171" t="s">
        <v>133</v>
      </c>
    </row>
    <row r="1165" spans="2:51" s="15" customFormat="1" ht="11.25">
      <c r="B1165" s="177"/>
      <c r="D1165" s="150" t="s">
        <v>230</v>
      </c>
      <c r="E1165" s="178" t="s">
        <v>1</v>
      </c>
      <c r="F1165" s="179" t="s">
        <v>233</v>
      </c>
      <c r="H1165" s="180">
        <v>71.604</v>
      </c>
      <c r="L1165" s="177"/>
      <c r="M1165" s="181"/>
      <c r="N1165" s="182"/>
      <c r="O1165" s="182"/>
      <c r="P1165" s="182"/>
      <c r="Q1165" s="182"/>
      <c r="R1165" s="182"/>
      <c r="S1165" s="182"/>
      <c r="T1165" s="183"/>
      <c r="AT1165" s="178" t="s">
        <v>230</v>
      </c>
      <c r="AU1165" s="178" t="s">
        <v>84</v>
      </c>
      <c r="AV1165" s="15" t="s">
        <v>138</v>
      </c>
      <c r="AW1165" s="15" t="s">
        <v>30</v>
      </c>
      <c r="AX1165" s="15" t="s">
        <v>74</v>
      </c>
      <c r="AY1165" s="178" t="s">
        <v>133</v>
      </c>
    </row>
    <row r="1166" spans="2:51" s="14" customFormat="1" ht="11.25">
      <c r="B1166" s="170"/>
      <c r="D1166" s="150" t="s">
        <v>230</v>
      </c>
      <c r="E1166" s="171" t="s">
        <v>1</v>
      </c>
      <c r="F1166" s="172" t="s">
        <v>1140</v>
      </c>
      <c r="H1166" s="173">
        <v>73.036</v>
      </c>
      <c r="L1166" s="170"/>
      <c r="M1166" s="174"/>
      <c r="N1166" s="175"/>
      <c r="O1166" s="175"/>
      <c r="P1166" s="175"/>
      <c r="Q1166" s="175"/>
      <c r="R1166" s="175"/>
      <c r="S1166" s="175"/>
      <c r="T1166" s="176"/>
      <c r="AT1166" s="171" t="s">
        <v>230</v>
      </c>
      <c r="AU1166" s="171" t="s">
        <v>84</v>
      </c>
      <c r="AV1166" s="14" t="s">
        <v>84</v>
      </c>
      <c r="AW1166" s="14" t="s">
        <v>30</v>
      </c>
      <c r="AX1166" s="14" t="s">
        <v>74</v>
      </c>
      <c r="AY1166" s="171" t="s">
        <v>133</v>
      </c>
    </row>
    <row r="1167" spans="2:51" s="15" customFormat="1" ht="11.25">
      <c r="B1167" s="177"/>
      <c r="D1167" s="150" t="s">
        <v>230</v>
      </c>
      <c r="E1167" s="178" t="s">
        <v>1</v>
      </c>
      <c r="F1167" s="179" t="s">
        <v>233</v>
      </c>
      <c r="H1167" s="180">
        <v>73.036</v>
      </c>
      <c r="L1167" s="177"/>
      <c r="M1167" s="181"/>
      <c r="N1167" s="182"/>
      <c r="O1167" s="182"/>
      <c r="P1167" s="182"/>
      <c r="Q1167" s="182"/>
      <c r="R1167" s="182"/>
      <c r="S1167" s="182"/>
      <c r="T1167" s="183"/>
      <c r="AT1167" s="178" t="s">
        <v>230</v>
      </c>
      <c r="AU1167" s="178" t="s">
        <v>84</v>
      </c>
      <c r="AV1167" s="15" t="s">
        <v>138</v>
      </c>
      <c r="AW1167" s="15" t="s">
        <v>30</v>
      </c>
      <c r="AX1167" s="15" t="s">
        <v>82</v>
      </c>
      <c r="AY1167" s="178" t="s">
        <v>133</v>
      </c>
    </row>
    <row r="1168" spans="1:65" s="2" customFormat="1" ht="37.9" customHeight="1">
      <c r="A1168" s="30"/>
      <c r="B1168" s="136"/>
      <c r="C1168" s="137" t="s">
        <v>641</v>
      </c>
      <c r="D1168" s="137" t="s">
        <v>134</v>
      </c>
      <c r="E1168" s="138" t="s">
        <v>1141</v>
      </c>
      <c r="F1168" s="139" t="s">
        <v>1142</v>
      </c>
      <c r="G1168" s="140" t="s">
        <v>1143</v>
      </c>
      <c r="H1168" s="141">
        <v>1</v>
      </c>
      <c r="I1168" s="242"/>
      <c r="J1168" s="142">
        <f>ROUND(I1168*H1168,2)</f>
        <v>0</v>
      </c>
      <c r="K1168" s="143"/>
      <c r="L1168" s="31"/>
      <c r="M1168" s="144" t="s">
        <v>1</v>
      </c>
      <c r="N1168" s="145" t="s">
        <v>39</v>
      </c>
      <c r="O1168" s="146">
        <v>0</v>
      </c>
      <c r="P1168" s="146">
        <f>O1168*H1168</f>
        <v>0</v>
      </c>
      <c r="Q1168" s="146">
        <v>0</v>
      </c>
      <c r="R1168" s="146">
        <f>Q1168*H1168</f>
        <v>0</v>
      </c>
      <c r="S1168" s="146">
        <v>0</v>
      </c>
      <c r="T1168" s="147">
        <f>S1168*H1168</f>
        <v>0</v>
      </c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R1168" s="148" t="s">
        <v>169</v>
      </c>
      <c r="AT1168" s="148" t="s">
        <v>134</v>
      </c>
      <c r="AU1168" s="148" t="s">
        <v>84</v>
      </c>
      <c r="AY1168" s="18" t="s">
        <v>133</v>
      </c>
      <c r="BE1168" s="149">
        <f>IF(N1168="základní",J1168,0)</f>
        <v>0</v>
      </c>
      <c r="BF1168" s="149">
        <f>IF(N1168="snížená",J1168,0)</f>
        <v>0</v>
      </c>
      <c r="BG1168" s="149">
        <f>IF(N1168="zákl. přenesená",J1168,0)</f>
        <v>0</v>
      </c>
      <c r="BH1168" s="149">
        <f>IF(N1168="sníž. přenesená",J1168,0)</f>
        <v>0</v>
      </c>
      <c r="BI1168" s="149">
        <f>IF(N1168="nulová",J1168,0)</f>
        <v>0</v>
      </c>
      <c r="BJ1168" s="18" t="s">
        <v>82</v>
      </c>
      <c r="BK1168" s="149">
        <f>ROUND(I1168*H1168,2)</f>
        <v>0</v>
      </c>
      <c r="BL1168" s="18" t="s">
        <v>169</v>
      </c>
      <c r="BM1168" s="148" t="s">
        <v>1144</v>
      </c>
    </row>
    <row r="1169" spans="1:65" s="2" customFormat="1" ht="24.2" customHeight="1">
      <c r="A1169" s="30"/>
      <c r="B1169" s="136"/>
      <c r="C1169" s="137" t="s">
        <v>1145</v>
      </c>
      <c r="D1169" s="137" t="s">
        <v>134</v>
      </c>
      <c r="E1169" s="138" t="s">
        <v>1146</v>
      </c>
      <c r="F1169" s="139" t="s">
        <v>1147</v>
      </c>
      <c r="G1169" s="140" t="s">
        <v>732</v>
      </c>
      <c r="H1169" s="141">
        <v>12440.473</v>
      </c>
      <c r="I1169" s="242"/>
      <c r="J1169" s="142">
        <f>ROUND(I1169*H1169,2)</f>
        <v>0</v>
      </c>
      <c r="K1169" s="143"/>
      <c r="L1169" s="31"/>
      <c r="M1169" s="144" t="s">
        <v>1</v>
      </c>
      <c r="N1169" s="145" t="s">
        <v>39</v>
      </c>
      <c r="O1169" s="146">
        <v>0</v>
      </c>
      <c r="P1169" s="146">
        <f>O1169*H1169</f>
        <v>0</v>
      </c>
      <c r="Q1169" s="146">
        <v>0</v>
      </c>
      <c r="R1169" s="146">
        <f>Q1169*H1169</f>
        <v>0</v>
      </c>
      <c r="S1169" s="146">
        <v>0</v>
      </c>
      <c r="T1169" s="147">
        <f>S1169*H1169</f>
        <v>0</v>
      </c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R1169" s="148" t="s">
        <v>169</v>
      </c>
      <c r="AT1169" s="148" t="s">
        <v>134</v>
      </c>
      <c r="AU1169" s="148" t="s">
        <v>84</v>
      </c>
      <c r="AY1169" s="18" t="s">
        <v>133</v>
      </c>
      <c r="BE1169" s="149">
        <f>IF(N1169="základní",J1169,0)</f>
        <v>0</v>
      </c>
      <c r="BF1169" s="149">
        <f>IF(N1169="snížená",J1169,0)</f>
        <v>0</v>
      </c>
      <c r="BG1169" s="149">
        <f>IF(N1169="zákl. přenesená",J1169,0)</f>
        <v>0</v>
      </c>
      <c r="BH1169" s="149">
        <f>IF(N1169="sníž. přenesená",J1169,0)</f>
        <v>0</v>
      </c>
      <c r="BI1169" s="149">
        <f>IF(N1169="nulová",J1169,0)</f>
        <v>0</v>
      </c>
      <c r="BJ1169" s="18" t="s">
        <v>82</v>
      </c>
      <c r="BK1169" s="149">
        <f>ROUND(I1169*H1169,2)</f>
        <v>0</v>
      </c>
      <c r="BL1169" s="18" t="s">
        <v>169</v>
      </c>
      <c r="BM1169" s="148" t="s">
        <v>1148</v>
      </c>
    </row>
    <row r="1170" spans="2:63" s="11" customFormat="1" ht="22.9" customHeight="1">
      <c r="B1170" s="126"/>
      <c r="D1170" s="127" t="s">
        <v>73</v>
      </c>
      <c r="E1170" s="162" t="s">
        <v>1149</v>
      </c>
      <c r="F1170" s="162" t="s">
        <v>1150</v>
      </c>
      <c r="J1170" s="163">
        <f>BK1170</f>
        <v>0</v>
      </c>
      <c r="L1170" s="126"/>
      <c r="M1170" s="130"/>
      <c r="N1170" s="131"/>
      <c r="O1170" s="131"/>
      <c r="P1170" s="132">
        <f>SUM(P1171:P1192)</f>
        <v>0</v>
      </c>
      <c r="Q1170" s="131"/>
      <c r="R1170" s="132">
        <f>SUM(R1171:R1192)</f>
        <v>0</v>
      </c>
      <c r="S1170" s="131"/>
      <c r="T1170" s="133">
        <f>SUM(T1171:T1192)</f>
        <v>0</v>
      </c>
      <c r="AR1170" s="127" t="s">
        <v>84</v>
      </c>
      <c r="AT1170" s="134" t="s">
        <v>73</v>
      </c>
      <c r="AU1170" s="134" t="s">
        <v>82</v>
      </c>
      <c r="AY1170" s="127" t="s">
        <v>133</v>
      </c>
      <c r="BK1170" s="135">
        <f>SUM(BK1171:BK1192)</f>
        <v>0</v>
      </c>
    </row>
    <row r="1171" spans="1:65" s="2" customFormat="1" ht="33" customHeight="1">
      <c r="A1171" s="30"/>
      <c r="B1171" s="136"/>
      <c r="C1171" s="137" t="s">
        <v>646</v>
      </c>
      <c r="D1171" s="137" t="s">
        <v>134</v>
      </c>
      <c r="E1171" s="138" t="s">
        <v>1151</v>
      </c>
      <c r="F1171" s="139" t="s">
        <v>1152</v>
      </c>
      <c r="G1171" s="140" t="s">
        <v>262</v>
      </c>
      <c r="H1171" s="141">
        <v>58.3</v>
      </c>
      <c r="I1171" s="242"/>
      <c r="J1171" s="142">
        <f>ROUND(I1171*H1171,2)</f>
        <v>0</v>
      </c>
      <c r="K1171" s="143"/>
      <c r="L1171" s="31"/>
      <c r="M1171" s="144" t="s">
        <v>1</v>
      </c>
      <c r="N1171" s="145" t="s">
        <v>39</v>
      </c>
      <c r="O1171" s="146">
        <v>0</v>
      </c>
      <c r="P1171" s="146">
        <f>O1171*H1171</f>
        <v>0</v>
      </c>
      <c r="Q1171" s="146">
        <v>0</v>
      </c>
      <c r="R1171" s="146">
        <f>Q1171*H1171</f>
        <v>0</v>
      </c>
      <c r="S1171" s="146">
        <v>0</v>
      </c>
      <c r="T1171" s="147">
        <f>S1171*H1171</f>
        <v>0</v>
      </c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R1171" s="148" t="s">
        <v>169</v>
      </c>
      <c r="AT1171" s="148" t="s">
        <v>134</v>
      </c>
      <c r="AU1171" s="148" t="s">
        <v>84</v>
      </c>
      <c r="AY1171" s="18" t="s">
        <v>133</v>
      </c>
      <c r="BE1171" s="149">
        <f>IF(N1171="základní",J1171,0)</f>
        <v>0</v>
      </c>
      <c r="BF1171" s="149">
        <f>IF(N1171="snížená",J1171,0)</f>
        <v>0</v>
      </c>
      <c r="BG1171" s="149">
        <f>IF(N1171="zákl. přenesená",J1171,0)</f>
        <v>0</v>
      </c>
      <c r="BH1171" s="149">
        <f>IF(N1171="sníž. přenesená",J1171,0)</f>
        <v>0</v>
      </c>
      <c r="BI1171" s="149">
        <f>IF(N1171="nulová",J1171,0)</f>
        <v>0</v>
      </c>
      <c r="BJ1171" s="18" t="s">
        <v>82</v>
      </c>
      <c r="BK1171" s="149">
        <f>ROUND(I1171*H1171,2)</f>
        <v>0</v>
      </c>
      <c r="BL1171" s="18" t="s">
        <v>169</v>
      </c>
      <c r="BM1171" s="148" t="s">
        <v>1153</v>
      </c>
    </row>
    <row r="1172" spans="2:51" s="13" customFormat="1" ht="11.25">
      <c r="B1172" s="164"/>
      <c r="D1172" s="150" t="s">
        <v>230</v>
      </c>
      <c r="E1172" s="165" t="s">
        <v>1</v>
      </c>
      <c r="F1172" s="166" t="s">
        <v>1154</v>
      </c>
      <c r="H1172" s="165" t="s">
        <v>1</v>
      </c>
      <c r="L1172" s="164"/>
      <c r="M1172" s="167"/>
      <c r="N1172" s="168"/>
      <c r="O1172" s="168"/>
      <c r="P1172" s="168"/>
      <c r="Q1172" s="168"/>
      <c r="R1172" s="168"/>
      <c r="S1172" s="168"/>
      <c r="T1172" s="169"/>
      <c r="AT1172" s="165" t="s">
        <v>230</v>
      </c>
      <c r="AU1172" s="165" t="s">
        <v>84</v>
      </c>
      <c r="AV1172" s="13" t="s">
        <v>82</v>
      </c>
      <c r="AW1172" s="13" t="s">
        <v>30</v>
      </c>
      <c r="AX1172" s="13" t="s">
        <v>74</v>
      </c>
      <c r="AY1172" s="165" t="s">
        <v>133</v>
      </c>
    </row>
    <row r="1173" spans="2:51" s="13" customFormat="1" ht="11.25">
      <c r="B1173" s="164"/>
      <c r="D1173" s="150" t="s">
        <v>230</v>
      </c>
      <c r="E1173" s="165" t="s">
        <v>1</v>
      </c>
      <c r="F1173" s="166" t="s">
        <v>1155</v>
      </c>
      <c r="H1173" s="165" t="s">
        <v>1</v>
      </c>
      <c r="L1173" s="164"/>
      <c r="M1173" s="167"/>
      <c r="N1173" s="168"/>
      <c r="O1173" s="168"/>
      <c r="P1173" s="168"/>
      <c r="Q1173" s="168"/>
      <c r="R1173" s="168"/>
      <c r="S1173" s="168"/>
      <c r="T1173" s="169"/>
      <c r="AT1173" s="165" t="s">
        <v>230</v>
      </c>
      <c r="AU1173" s="165" t="s">
        <v>84</v>
      </c>
      <c r="AV1173" s="13" t="s">
        <v>82</v>
      </c>
      <c r="AW1173" s="13" t="s">
        <v>30</v>
      </c>
      <c r="AX1173" s="13" t="s">
        <v>74</v>
      </c>
      <c r="AY1173" s="165" t="s">
        <v>133</v>
      </c>
    </row>
    <row r="1174" spans="2:51" s="14" customFormat="1" ht="11.25">
      <c r="B1174" s="170"/>
      <c r="D1174" s="150" t="s">
        <v>230</v>
      </c>
      <c r="E1174" s="171" t="s">
        <v>1</v>
      </c>
      <c r="F1174" s="172" t="s">
        <v>1156</v>
      </c>
      <c r="H1174" s="173">
        <v>58.3</v>
      </c>
      <c r="L1174" s="170"/>
      <c r="M1174" s="174"/>
      <c r="N1174" s="175"/>
      <c r="O1174" s="175"/>
      <c r="P1174" s="175"/>
      <c r="Q1174" s="175"/>
      <c r="R1174" s="175"/>
      <c r="S1174" s="175"/>
      <c r="T1174" s="176"/>
      <c r="AT1174" s="171" t="s">
        <v>230</v>
      </c>
      <c r="AU1174" s="171" t="s">
        <v>84</v>
      </c>
      <c r="AV1174" s="14" t="s">
        <v>84</v>
      </c>
      <c r="AW1174" s="14" t="s">
        <v>30</v>
      </c>
      <c r="AX1174" s="14" t="s">
        <v>74</v>
      </c>
      <c r="AY1174" s="171" t="s">
        <v>133</v>
      </c>
    </row>
    <row r="1175" spans="2:51" s="15" customFormat="1" ht="11.25">
      <c r="B1175" s="177"/>
      <c r="D1175" s="150" t="s">
        <v>230</v>
      </c>
      <c r="E1175" s="178" t="s">
        <v>1</v>
      </c>
      <c r="F1175" s="179" t="s">
        <v>233</v>
      </c>
      <c r="H1175" s="180">
        <v>58.3</v>
      </c>
      <c r="L1175" s="177"/>
      <c r="M1175" s="181"/>
      <c r="N1175" s="182"/>
      <c r="O1175" s="182"/>
      <c r="P1175" s="182"/>
      <c r="Q1175" s="182"/>
      <c r="R1175" s="182"/>
      <c r="S1175" s="182"/>
      <c r="T1175" s="183"/>
      <c r="AT1175" s="178" t="s">
        <v>230</v>
      </c>
      <c r="AU1175" s="178" t="s">
        <v>84</v>
      </c>
      <c r="AV1175" s="15" t="s">
        <v>138</v>
      </c>
      <c r="AW1175" s="15" t="s">
        <v>30</v>
      </c>
      <c r="AX1175" s="15" t="s">
        <v>82</v>
      </c>
      <c r="AY1175" s="178" t="s">
        <v>133</v>
      </c>
    </row>
    <row r="1176" spans="1:65" s="2" customFormat="1" ht="37.9" customHeight="1">
      <c r="A1176" s="30"/>
      <c r="B1176" s="136"/>
      <c r="C1176" s="137" t="s">
        <v>1157</v>
      </c>
      <c r="D1176" s="137" t="s">
        <v>134</v>
      </c>
      <c r="E1176" s="138" t="s">
        <v>1158</v>
      </c>
      <c r="F1176" s="139" t="s">
        <v>1159</v>
      </c>
      <c r="G1176" s="140" t="s">
        <v>240</v>
      </c>
      <c r="H1176" s="141">
        <v>76</v>
      </c>
      <c r="I1176" s="242"/>
      <c r="J1176" s="142">
        <f>ROUND(I1176*H1176,2)</f>
        <v>0</v>
      </c>
      <c r="K1176" s="143"/>
      <c r="L1176" s="31"/>
      <c r="M1176" s="144" t="s">
        <v>1</v>
      </c>
      <c r="N1176" s="145" t="s">
        <v>39</v>
      </c>
      <c r="O1176" s="146">
        <v>0</v>
      </c>
      <c r="P1176" s="146">
        <f>O1176*H1176</f>
        <v>0</v>
      </c>
      <c r="Q1176" s="146">
        <v>0</v>
      </c>
      <c r="R1176" s="146">
        <f>Q1176*H1176</f>
        <v>0</v>
      </c>
      <c r="S1176" s="146">
        <v>0</v>
      </c>
      <c r="T1176" s="147">
        <f>S1176*H1176</f>
        <v>0</v>
      </c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R1176" s="148" t="s">
        <v>169</v>
      </c>
      <c r="AT1176" s="148" t="s">
        <v>134</v>
      </c>
      <c r="AU1176" s="148" t="s">
        <v>84</v>
      </c>
      <c r="AY1176" s="18" t="s">
        <v>133</v>
      </c>
      <c r="BE1176" s="149">
        <f>IF(N1176="základní",J1176,0)</f>
        <v>0</v>
      </c>
      <c r="BF1176" s="149">
        <f>IF(N1176="snížená",J1176,0)</f>
        <v>0</v>
      </c>
      <c r="BG1176" s="149">
        <f>IF(N1176="zákl. přenesená",J1176,0)</f>
        <v>0</v>
      </c>
      <c r="BH1176" s="149">
        <f>IF(N1176="sníž. přenesená",J1176,0)</f>
        <v>0</v>
      </c>
      <c r="BI1176" s="149">
        <f>IF(N1176="nulová",J1176,0)</f>
        <v>0</v>
      </c>
      <c r="BJ1176" s="18" t="s">
        <v>82</v>
      </c>
      <c r="BK1176" s="149">
        <f>ROUND(I1176*H1176,2)</f>
        <v>0</v>
      </c>
      <c r="BL1176" s="18" t="s">
        <v>169</v>
      </c>
      <c r="BM1176" s="148" t="s">
        <v>1160</v>
      </c>
    </row>
    <row r="1177" spans="1:47" s="2" customFormat="1" ht="29.25">
      <c r="A1177" s="30"/>
      <c r="B1177" s="31"/>
      <c r="C1177" s="30"/>
      <c r="D1177" s="150" t="s">
        <v>139</v>
      </c>
      <c r="E1177" s="30"/>
      <c r="F1177" s="151" t="s">
        <v>1161</v>
      </c>
      <c r="G1177" s="30"/>
      <c r="H1177" s="30"/>
      <c r="I1177" s="30"/>
      <c r="J1177" s="30"/>
      <c r="K1177" s="30"/>
      <c r="L1177" s="31"/>
      <c r="M1177" s="152"/>
      <c r="N1177" s="153"/>
      <c r="O1177" s="56"/>
      <c r="P1177" s="56"/>
      <c r="Q1177" s="56"/>
      <c r="R1177" s="56"/>
      <c r="S1177" s="56"/>
      <c r="T1177" s="57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T1177" s="18" t="s">
        <v>139</v>
      </c>
      <c r="AU1177" s="18" t="s">
        <v>84</v>
      </c>
    </row>
    <row r="1178" spans="1:65" s="2" customFormat="1" ht="33" customHeight="1">
      <c r="A1178" s="30"/>
      <c r="B1178" s="136"/>
      <c r="C1178" s="137" t="s">
        <v>650</v>
      </c>
      <c r="D1178" s="137" t="s">
        <v>134</v>
      </c>
      <c r="E1178" s="138" t="s">
        <v>1162</v>
      </c>
      <c r="F1178" s="139" t="s">
        <v>1163</v>
      </c>
      <c r="G1178" s="140" t="s">
        <v>240</v>
      </c>
      <c r="H1178" s="141">
        <v>67</v>
      </c>
      <c r="I1178" s="242"/>
      <c r="J1178" s="142">
        <f>ROUND(I1178*H1178,2)</f>
        <v>0</v>
      </c>
      <c r="K1178" s="143"/>
      <c r="L1178" s="31"/>
      <c r="M1178" s="144" t="s">
        <v>1</v>
      </c>
      <c r="N1178" s="145" t="s">
        <v>39</v>
      </c>
      <c r="O1178" s="146">
        <v>0</v>
      </c>
      <c r="P1178" s="146">
        <f>O1178*H1178</f>
        <v>0</v>
      </c>
      <c r="Q1178" s="146">
        <v>0</v>
      </c>
      <c r="R1178" s="146">
        <f>Q1178*H1178</f>
        <v>0</v>
      </c>
      <c r="S1178" s="146">
        <v>0</v>
      </c>
      <c r="T1178" s="147">
        <f>S1178*H1178</f>
        <v>0</v>
      </c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R1178" s="148" t="s">
        <v>169</v>
      </c>
      <c r="AT1178" s="148" t="s">
        <v>134</v>
      </c>
      <c r="AU1178" s="148" t="s">
        <v>84</v>
      </c>
      <c r="AY1178" s="18" t="s">
        <v>133</v>
      </c>
      <c r="BE1178" s="149">
        <f>IF(N1178="základní",J1178,0)</f>
        <v>0</v>
      </c>
      <c r="BF1178" s="149">
        <f>IF(N1178="snížená",J1178,0)</f>
        <v>0</v>
      </c>
      <c r="BG1178" s="149">
        <f>IF(N1178="zákl. přenesená",J1178,0)</f>
        <v>0</v>
      </c>
      <c r="BH1178" s="149">
        <f>IF(N1178="sníž. přenesená",J1178,0)</f>
        <v>0</v>
      </c>
      <c r="BI1178" s="149">
        <f>IF(N1178="nulová",J1178,0)</f>
        <v>0</v>
      </c>
      <c r="BJ1178" s="18" t="s">
        <v>82</v>
      </c>
      <c r="BK1178" s="149">
        <f>ROUND(I1178*H1178,2)</f>
        <v>0</v>
      </c>
      <c r="BL1178" s="18" t="s">
        <v>169</v>
      </c>
      <c r="BM1178" s="148" t="s">
        <v>1164</v>
      </c>
    </row>
    <row r="1179" spans="1:47" s="2" customFormat="1" ht="29.25">
      <c r="A1179" s="30"/>
      <c r="B1179" s="31"/>
      <c r="C1179" s="30"/>
      <c r="D1179" s="150" t="s">
        <v>139</v>
      </c>
      <c r="E1179" s="30"/>
      <c r="F1179" s="151" t="s">
        <v>1165</v>
      </c>
      <c r="G1179" s="30"/>
      <c r="H1179" s="30"/>
      <c r="I1179" s="244"/>
      <c r="J1179" s="30"/>
      <c r="K1179" s="30"/>
      <c r="L1179" s="31"/>
      <c r="M1179" s="152"/>
      <c r="N1179" s="153"/>
      <c r="O1179" s="56"/>
      <c r="P1179" s="56"/>
      <c r="Q1179" s="56"/>
      <c r="R1179" s="56"/>
      <c r="S1179" s="56"/>
      <c r="T1179" s="57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T1179" s="18" t="s">
        <v>139</v>
      </c>
      <c r="AU1179" s="18" t="s">
        <v>84</v>
      </c>
    </row>
    <row r="1180" spans="1:65" s="2" customFormat="1" ht="33" customHeight="1">
      <c r="A1180" s="30"/>
      <c r="B1180" s="136"/>
      <c r="C1180" s="137" t="s">
        <v>1166</v>
      </c>
      <c r="D1180" s="137" t="s">
        <v>134</v>
      </c>
      <c r="E1180" s="138" t="s">
        <v>1167</v>
      </c>
      <c r="F1180" s="139" t="s">
        <v>1168</v>
      </c>
      <c r="G1180" s="140" t="s">
        <v>240</v>
      </c>
      <c r="H1180" s="141">
        <v>67</v>
      </c>
      <c r="I1180" s="242"/>
      <c r="J1180" s="142">
        <f>ROUND(I1180*H1180,2)</f>
        <v>0</v>
      </c>
      <c r="K1180" s="143"/>
      <c r="L1180" s="31"/>
      <c r="M1180" s="144" t="s">
        <v>1</v>
      </c>
      <c r="N1180" s="145" t="s">
        <v>39</v>
      </c>
      <c r="O1180" s="146">
        <v>0</v>
      </c>
      <c r="P1180" s="146">
        <f>O1180*H1180</f>
        <v>0</v>
      </c>
      <c r="Q1180" s="146">
        <v>0</v>
      </c>
      <c r="R1180" s="146">
        <f>Q1180*H1180</f>
        <v>0</v>
      </c>
      <c r="S1180" s="146">
        <v>0</v>
      </c>
      <c r="T1180" s="147">
        <f>S1180*H1180</f>
        <v>0</v>
      </c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R1180" s="148" t="s">
        <v>169</v>
      </c>
      <c r="AT1180" s="148" t="s">
        <v>134</v>
      </c>
      <c r="AU1180" s="148" t="s">
        <v>84</v>
      </c>
      <c r="AY1180" s="18" t="s">
        <v>133</v>
      </c>
      <c r="BE1180" s="149">
        <f>IF(N1180="základní",J1180,0)</f>
        <v>0</v>
      </c>
      <c r="BF1180" s="149">
        <f>IF(N1180="snížená",J1180,0)</f>
        <v>0</v>
      </c>
      <c r="BG1180" s="149">
        <f>IF(N1180="zákl. přenesená",J1180,0)</f>
        <v>0</v>
      </c>
      <c r="BH1180" s="149">
        <f>IF(N1180="sníž. přenesená",J1180,0)</f>
        <v>0</v>
      </c>
      <c r="BI1180" s="149">
        <f>IF(N1180="nulová",J1180,0)</f>
        <v>0</v>
      </c>
      <c r="BJ1180" s="18" t="s">
        <v>82</v>
      </c>
      <c r="BK1180" s="149">
        <f>ROUND(I1180*H1180,2)</f>
        <v>0</v>
      </c>
      <c r="BL1180" s="18" t="s">
        <v>169</v>
      </c>
      <c r="BM1180" s="148" t="s">
        <v>1169</v>
      </c>
    </row>
    <row r="1181" spans="1:47" s="2" customFormat="1" ht="29.25">
      <c r="A1181" s="30"/>
      <c r="B1181" s="31"/>
      <c r="C1181" s="30"/>
      <c r="D1181" s="150" t="s">
        <v>139</v>
      </c>
      <c r="E1181" s="30"/>
      <c r="F1181" s="151" t="s">
        <v>1170</v>
      </c>
      <c r="G1181" s="30"/>
      <c r="H1181" s="30"/>
      <c r="I1181" s="30"/>
      <c r="J1181" s="30"/>
      <c r="K1181" s="30"/>
      <c r="L1181" s="31"/>
      <c r="M1181" s="152"/>
      <c r="N1181" s="153"/>
      <c r="O1181" s="56"/>
      <c r="P1181" s="56"/>
      <c r="Q1181" s="56"/>
      <c r="R1181" s="56"/>
      <c r="S1181" s="56"/>
      <c r="T1181" s="57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T1181" s="18" t="s">
        <v>139</v>
      </c>
      <c r="AU1181" s="18" t="s">
        <v>84</v>
      </c>
    </row>
    <row r="1182" spans="1:65" s="2" customFormat="1" ht="55.5" customHeight="1">
      <c r="A1182" s="30"/>
      <c r="B1182" s="136"/>
      <c r="C1182" s="137" t="s">
        <v>656</v>
      </c>
      <c r="D1182" s="137" t="s">
        <v>134</v>
      </c>
      <c r="E1182" s="138" t="s">
        <v>1171</v>
      </c>
      <c r="F1182" s="139" t="s">
        <v>1172</v>
      </c>
      <c r="G1182" s="140" t="s">
        <v>655</v>
      </c>
      <c r="H1182" s="141">
        <v>3</v>
      </c>
      <c r="I1182" s="242"/>
      <c r="J1182" s="142">
        <f>ROUND(I1182*H1182,2)</f>
        <v>0</v>
      </c>
      <c r="K1182" s="143"/>
      <c r="L1182" s="31"/>
      <c r="M1182" s="144" t="s">
        <v>1</v>
      </c>
      <c r="N1182" s="145" t="s">
        <v>39</v>
      </c>
      <c r="O1182" s="146">
        <v>0</v>
      </c>
      <c r="P1182" s="146">
        <f>O1182*H1182</f>
        <v>0</v>
      </c>
      <c r="Q1182" s="146">
        <v>0</v>
      </c>
      <c r="R1182" s="146">
        <f>Q1182*H1182</f>
        <v>0</v>
      </c>
      <c r="S1182" s="146">
        <v>0</v>
      </c>
      <c r="T1182" s="147">
        <f>S1182*H1182</f>
        <v>0</v>
      </c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R1182" s="148" t="s">
        <v>169</v>
      </c>
      <c r="AT1182" s="148" t="s">
        <v>134</v>
      </c>
      <c r="AU1182" s="148" t="s">
        <v>84</v>
      </c>
      <c r="AY1182" s="18" t="s">
        <v>133</v>
      </c>
      <c r="BE1182" s="149">
        <f>IF(N1182="základní",J1182,0)</f>
        <v>0</v>
      </c>
      <c r="BF1182" s="149">
        <f>IF(N1182="snížená",J1182,0)</f>
        <v>0</v>
      </c>
      <c r="BG1182" s="149">
        <f>IF(N1182="zákl. přenesená",J1182,0)</f>
        <v>0</v>
      </c>
      <c r="BH1182" s="149">
        <f>IF(N1182="sníž. přenesená",J1182,0)</f>
        <v>0</v>
      </c>
      <c r="BI1182" s="149">
        <f>IF(N1182="nulová",J1182,0)</f>
        <v>0</v>
      </c>
      <c r="BJ1182" s="18" t="s">
        <v>82</v>
      </c>
      <c r="BK1182" s="149">
        <f>ROUND(I1182*H1182,2)</f>
        <v>0</v>
      </c>
      <c r="BL1182" s="18" t="s">
        <v>169</v>
      </c>
      <c r="BM1182" s="148" t="s">
        <v>1173</v>
      </c>
    </row>
    <row r="1183" spans="1:47" s="2" customFormat="1" ht="29.25">
      <c r="A1183" s="30"/>
      <c r="B1183" s="31"/>
      <c r="C1183" s="30"/>
      <c r="D1183" s="150" t="s">
        <v>139</v>
      </c>
      <c r="E1183" s="30"/>
      <c r="F1183" s="151" t="s">
        <v>1174</v>
      </c>
      <c r="G1183" s="30"/>
      <c r="H1183" s="30"/>
      <c r="I1183" s="30"/>
      <c r="J1183" s="30"/>
      <c r="K1183" s="30"/>
      <c r="L1183" s="31"/>
      <c r="M1183" s="152"/>
      <c r="N1183" s="153"/>
      <c r="O1183" s="56"/>
      <c r="P1183" s="56"/>
      <c r="Q1183" s="56"/>
      <c r="R1183" s="56"/>
      <c r="S1183" s="56"/>
      <c r="T1183" s="57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T1183" s="18" t="s">
        <v>139</v>
      </c>
      <c r="AU1183" s="18" t="s">
        <v>84</v>
      </c>
    </row>
    <row r="1184" spans="1:65" s="2" customFormat="1" ht="44.25" customHeight="1">
      <c r="A1184" s="30"/>
      <c r="B1184" s="136"/>
      <c r="C1184" s="137" t="s">
        <v>1175</v>
      </c>
      <c r="D1184" s="137" t="s">
        <v>134</v>
      </c>
      <c r="E1184" s="138" t="s">
        <v>1176</v>
      </c>
      <c r="F1184" s="139" t="s">
        <v>1177</v>
      </c>
      <c r="G1184" s="140" t="s">
        <v>655</v>
      </c>
      <c r="H1184" s="141">
        <v>3</v>
      </c>
      <c r="I1184" s="242"/>
      <c r="J1184" s="142">
        <f aca="true" t="shared" si="10" ref="J1184:J1192">ROUND(I1184*H1184,2)</f>
        <v>0</v>
      </c>
      <c r="K1184" s="143"/>
      <c r="L1184" s="31"/>
      <c r="M1184" s="144" t="s">
        <v>1</v>
      </c>
      <c r="N1184" s="145" t="s">
        <v>39</v>
      </c>
      <c r="O1184" s="146">
        <v>0</v>
      </c>
      <c r="P1184" s="146">
        <f aca="true" t="shared" si="11" ref="P1184:P1192">O1184*H1184</f>
        <v>0</v>
      </c>
      <c r="Q1184" s="146">
        <v>0</v>
      </c>
      <c r="R1184" s="146">
        <f aca="true" t="shared" si="12" ref="R1184:R1192">Q1184*H1184</f>
        <v>0</v>
      </c>
      <c r="S1184" s="146">
        <v>0</v>
      </c>
      <c r="T1184" s="147">
        <f aca="true" t="shared" si="13" ref="T1184:T1192">S1184*H1184</f>
        <v>0</v>
      </c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R1184" s="148" t="s">
        <v>169</v>
      </c>
      <c r="AT1184" s="148" t="s">
        <v>134</v>
      </c>
      <c r="AU1184" s="148" t="s">
        <v>84</v>
      </c>
      <c r="AY1184" s="18" t="s">
        <v>133</v>
      </c>
      <c r="BE1184" s="149">
        <f aca="true" t="shared" si="14" ref="BE1184:BE1192">IF(N1184="základní",J1184,0)</f>
        <v>0</v>
      </c>
      <c r="BF1184" s="149">
        <f aca="true" t="shared" si="15" ref="BF1184:BF1192">IF(N1184="snížená",J1184,0)</f>
        <v>0</v>
      </c>
      <c r="BG1184" s="149">
        <f aca="true" t="shared" si="16" ref="BG1184:BG1192">IF(N1184="zákl. přenesená",J1184,0)</f>
        <v>0</v>
      </c>
      <c r="BH1184" s="149">
        <f aca="true" t="shared" si="17" ref="BH1184:BH1192">IF(N1184="sníž. přenesená",J1184,0)</f>
        <v>0</v>
      </c>
      <c r="BI1184" s="149">
        <f aca="true" t="shared" si="18" ref="BI1184:BI1192">IF(N1184="nulová",J1184,0)</f>
        <v>0</v>
      </c>
      <c r="BJ1184" s="18" t="s">
        <v>82</v>
      </c>
      <c r="BK1184" s="149">
        <f aca="true" t="shared" si="19" ref="BK1184:BK1192">ROUND(I1184*H1184,2)</f>
        <v>0</v>
      </c>
      <c r="BL1184" s="18" t="s">
        <v>169</v>
      </c>
      <c r="BM1184" s="148" t="s">
        <v>1178</v>
      </c>
    </row>
    <row r="1185" spans="1:65" s="2" customFormat="1" ht="49.15" customHeight="1">
      <c r="A1185" s="30"/>
      <c r="B1185" s="136"/>
      <c r="C1185" s="137" t="s">
        <v>662</v>
      </c>
      <c r="D1185" s="137" t="s">
        <v>134</v>
      </c>
      <c r="E1185" s="138" t="s">
        <v>1179</v>
      </c>
      <c r="F1185" s="139" t="s">
        <v>1180</v>
      </c>
      <c r="G1185" s="140" t="s">
        <v>655</v>
      </c>
      <c r="H1185" s="141">
        <v>2</v>
      </c>
      <c r="I1185" s="242"/>
      <c r="J1185" s="142">
        <f t="shared" si="10"/>
        <v>0</v>
      </c>
      <c r="K1185" s="143"/>
      <c r="L1185" s="31"/>
      <c r="M1185" s="144" t="s">
        <v>1</v>
      </c>
      <c r="N1185" s="145" t="s">
        <v>39</v>
      </c>
      <c r="O1185" s="146">
        <v>0</v>
      </c>
      <c r="P1185" s="146">
        <f t="shared" si="11"/>
        <v>0</v>
      </c>
      <c r="Q1185" s="146">
        <v>0</v>
      </c>
      <c r="R1185" s="146">
        <f t="shared" si="12"/>
        <v>0</v>
      </c>
      <c r="S1185" s="146">
        <v>0</v>
      </c>
      <c r="T1185" s="147">
        <f t="shared" si="13"/>
        <v>0</v>
      </c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R1185" s="148" t="s">
        <v>169</v>
      </c>
      <c r="AT1185" s="148" t="s">
        <v>134</v>
      </c>
      <c r="AU1185" s="148" t="s">
        <v>84</v>
      </c>
      <c r="AY1185" s="18" t="s">
        <v>133</v>
      </c>
      <c r="BE1185" s="149">
        <f t="shared" si="14"/>
        <v>0</v>
      </c>
      <c r="BF1185" s="149">
        <f t="shared" si="15"/>
        <v>0</v>
      </c>
      <c r="BG1185" s="149">
        <f t="shared" si="16"/>
        <v>0</v>
      </c>
      <c r="BH1185" s="149">
        <f t="shared" si="17"/>
        <v>0</v>
      </c>
      <c r="BI1185" s="149">
        <f t="shared" si="18"/>
        <v>0</v>
      </c>
      <c r="BJ1185" s="18" t="s">
        <v>82</v>
      </c>
      <c r="BK1185" s="149">
        <f t="shared" si="19"/>
        <v>0</v>
      </c>
      <c r="BL1185" s="18" t="s">
        <v>169</v>
      </c>
      <c r="BM1185" s="148" t="s">
        <v>1181</v>
      </c>
    </row>
    <row r="1186" spans="1:65" s="2" customFormat="1" ht="49.15" customHeight="1">
      <c r="A1186" s="30"/>
      <c r="B1186" s="136"/>
      <c r="C1186" s="137" t="s">
        <v>1182</v>
      </c>
      <c r="D1186" s="137" t="s">
        <v>134</v>
      </c>
      <c r="E1186" s="138" t="s">
        <v>1183</v>
      </c>
      <c r="F1186" s="139" t="s">
        <v>1184</v>
      </c>
      <c r="G1186" s="140" t="s">
        <v>655</v>
      </c>
      <c r="H1186" s="141">
        <v>1</v>
      </c>
      <c r="I1186" s="242"/>
      <c r="J1186" s="142">
        <f t="shared" si="10"/>
        <v>0</v>
      </c>
      <c r="K1186" s="143"/>
      <c r="L1186" s="31"/>
      <c r="M1186" s="144" t="s">
        <v>1</v>
      </c>
      <c r="N1186" s="145" t="s">
        <v>39</v>
      </c>
      <c r="O1186" s="146">
        <v>0</v>
      </c>
      <c r="P1186" s="146">
        <f t="shared" si="11"/>
        <v>0</v>
      </c>
      <c r="Q1186" s="146">
        <v>0</v>
      </c>
      <c r="R1186" s="146">
        <f t="shared" si="12"/>
        <v>0</v>
      </c>
      <c r="S1186" s="146">
        <v>0</v>
      </c>
      <c r="T1186" s="147">
        <f t="shared" si="13"/>
        <v>0</v>
      </c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R1186" s="148" t="s">
        <v>169</v>
      </c>
      <c r="AT1186" s="148" t="s">
        <v>134</v>
      </c>
      <c r="AU1186" s="148" t="s">
        <v>84</v>
      </c>
      <c r="AY1186" s="18" t="s">
        <v>133</v>
      </c>
      <c r="BE1186" s="149">
        <f t="shared" si="14"/>
        <v>0</v>
      </c>
      <c r="BF1186" s="149">
        <f t="shared" si="15"/>
        <v>0</v>
      </c>
      <c r="BG1186" s="149">
        <f t="shared" si="16"/>
        <v>0</v>
      </c>
      <c r="BH1186" s="149">
        <f t="shared" si="17"/>
        <v>0</v>
      </c>
      <c r="BI1186" s="149">
        <f t="shared" si="18"/>
        <v>0</v>
      </c>
      <c r="BJ1186" s="18" t="s">
        <v>82</v>
      </c>
      <c r="BK1186" s="149">
        <f t="shared" si="19"/>
        <v>0</v>
      </c>
      <c r="BL1186" s="18" t="s">
        <v>169</v>
      </c>
      <c r="BM1186" s="148" t="s">
        <v>1185</v>
      </c>
    </row>
    <row r="1187" spans="1:65" s="2" customFormat="1" ht="44.25" customHeight="1">
      <c r="A1187" s="30"/>
      <c r="B1187" s="136"/>
      <c r="C1187" s="137" t="s">
        <v>669</v>
      </c>
      <c r="D1187" s="137" t="s">
        <v>134</v>
      </c>
      <c r="E1187" s="138" t="s">
        <v>1186</v>
      </c>
      <c r="F1187" s="139" t="s">
        <v>1187</v>
      </c>
      <c r="G1187" s="140" t="s">
        <v>655</v>
      </c>
      <c r="H1187" s="141">
        <v>1</v>
      </c>
      <c r="I1187" s="242"/>
      <c r="J1187" s="142">
        <f t="shared" si="10"/>
        <v>0</v>
      </c>
      <c r="K1187" s="143"/>
      <c r="L1187" s="31"/>
      <c r="M1187" s="144" t="s">
        <v>1</v>
      </c>
      <c r="N1187" s="145" t="s">
        <v>39</v>
      </c>
      <c r="O1187" s="146">
        <v>0</v>
      </c>
      <c r="P1187" s="146">
        <f t="shared" si="11"/>
        <v>0</v>
      </c>
      <c r="Q1187" s="146">
        <v>0</v>
      </c>
      <c r="R1187" s="146">
        <f t="shared" si="12"/>
        <v>0</v>
      </c>
      <c r="S1187" s="146">
        <v>0</v>
      </c>
      <c r="T1187" s="147">
        <f t="shared" si="13"/>
        <v>0</v>
      </c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R1187" s="148" t="s">
        <v>169</v>
      </c>
      <c r="AT1187" s="148" t="s">
        <v>134</v>
      </c>
      <c r="AU1187" s="148" t="s">
        <v>84</v>
      </c>
      <c r="AY1187" s="18" t="s">
        <v>133</v>
      </c>
      <c r="BE1187" s="149">
        <f t="shared" si="14"/>
        <v>0</v>
      </c>
      <c r="BF1187" s="149">
        <f t="shared" si="15"/>
        <v>0</v>
      </c>
      <c r="BG1187" s="149">
        <f t="shared" si="16"/>
        <v>0</v>
      </c>
      <c r="BH1187" s="149">
        <f t="shared" si="17"/>
        <v>0</v>
      </c>
      <c r="BI1187" s="149">
        <f t="shared" si="18"/>
        <v>0</v>
      </c>
      <c r="BJ1187" s="18" t="s">
        <v>82</v>
      </c>
      <c r="BK1187" s="149">
        <f t="shared" si="19"/>
        <v>0</v>
      </c>
      <c r="BL1187" s="18" t="s">
        <v>169</v>
      </c>
      <c r="BM1187" s="148" t="s">
        <v>1188</v>
      </c>
    </row>
    <row r="1188" spans="1:65" s="2" customFormat="1" ht="44.25" customHeight="1">
      <c r="A1188" s="30"/>
      <c r="B1188" s="136"/>
      <c r="C1188" s="137" t="s">
        <v>1189</v>
      </c>
      <c r="D1188" s="137" t="s">
        <v>134</v>
      </c>
      <c r="E1188" s="138" t="s">
        <v>1190</v>
      </c>
      <c r="F1188" s="139" t="s">
        <v>1191</v>
      </c>
      <c r="G1188" s="140" t="s">
        <v>655</v>
      </c>
      <c r="H1188" s="141">
        <v>1</v>
      </c>
      <c r="I1188" s="242"/>
      <c r="J1188" s="142">
        <f t="shared" si="10"/>
        <v>0</v>
      </c>
      <c r="K1188" s="143"/>
      <c r="L1188" s="31"/>
      <c r="M1188" s="144" t="s">
        <v>1</v>
      </c>
      <c r="N1188" s="145" t="s">
        <v>39</v>
      </c>
      <c r="O1188" s="146">
        <v>0</v>
      </c>
      <c r="P1188" s="146">
        <f t="shared" si="11"/>
        <v>0</v>
      </c>
      <c r="Q1188" s="146">
        <v>0</v>
      </c>
      <c r="R1188" s="146">
        <f t="shared" si="12"/>
        <v>0</v>
      </c>
      <c r="S1188" s="146">
        <v>0</v>
      </c>
      <c r="T1188" s="147">
        <f t="shared" si="13"/>
        <v>0</v>
      </c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R1188" s="148" t="s">
        <v>169</v>
      </c>
      <c r="AT1188" s="148" t="s">
        <v>134</v>
      </c>
      <c r="AU1188" s="148" t="s">
        <v>84</v>
      </c>
      <c r="AY1188" s="18" t="s">
        <v>133</v>
      </c>
      <c r="BE1188" s="149">
        <f t="shared" si="14"/>
        <v>0</v>
      </c>
      <c r="BF1188" s="149">
        <f t="shared" si="15"/>
        <v>0</v>
      </c>
      <c r="BG1188" s="149">
        <f t="shared" si="16"/>
        <v>0</v>
      </c>
      <c r="BH1188" s="149">
        <f t="shared" si="17"/>
        <v>0</v>
      </c>
      <c r="BI1188" s="149">
        <f t="shared" si="18"/>
        <v>0</v>
      </c>
      <c r="BJ1188" s="18" t="s">
        <v>82</v>
      </c>
      <c r="BK1188" s="149">
        <f t="shared" si="19"/>
        <v>0</v>
      </c>
      <c r="BL1188" s="18" t="s">
        <v>169</v>
      </c>
      <c r="BM1188" s="148" t="s">
        <v>1192</v>
      </c>
    </row>
    <row r="1189" spans="1:65" s="2" customFormat="1" ht="44.25" customHeight="1">
      <c r="A1189" s="30"/>
      <c r="B1189" s="136"/>
      <c r="C1189" s="137" t="s">
        <v>673</v>
      </c>
      <c r="D1189" s="137" t="s">
        <v>134</v>
      </c>
      <c r="E1189" s="138" t="s">
        <v>1193</v>
      </c>
      <c r="F1189" s="139" t="s">
        <v>1194</v>
      </c>
      <c r="G1189" s="140" t="s">
        <v>655</v>
      </c>
      <c r="H1189" s="141">
        <v>3</v>
      </c>
      <c r="I1189" s="242"/>
      <c r="J1189" s="142">
        <f t="shared" si="10"/>
        <v>0</v>
      </c>
      <c r="K1189" s="143"/>
      <c r="L1189" s="31"/>
      <c r="M1189" s="144" t="s">
        <v>1</v>
      </c>
      <c r="N1189" s="145" t="s">
        <v>39</v>
      </c>
      <c r="O1189" s="146">
        <v>0</v>
      </c>
      <c r="P1189" s="146">
        <f t="shared" si="11"/>
        <v>0</v>
      </c>
      <c r="Q1189" s="146">
        <v>0</v>
      </c>
      <c r="R1189" s="146">
        <f t="shared" si="12"/>
        <v>0</v>
      </c>
      <c r="S1189" s="146">
        <v>0</v>
      </c>
      <c r="T1189" s="147">
        <f t="shared" si="13"/>
        <v>0</v>
      </c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R1189" s="148" t="s">
        <v>169</v>
      </c>
      <c r="AT1189" s="148" t="s">
        <v>134</v>
      </c>
      <c r="AU1189" s="148" t="s">
        <v>84</v>
      </c>
      <c r="AY1189" s="18" t="s">
        <v>133</v>
      </c>
      <c r="BE1189" s="149">
        <f t="shared" si="14"/>
        <v>0</v>
      </c>
      <c r="BF1189" s="149">
        <f t="shared" si="15"/>
        <v>0</v>
      </c>
      <c r="BG1189" s="149">
        <f t="shared" si="16"/>
        <v>0</v>
      </c>
      <c r="BH1189" s="149">
        <f t="shared" si="17"/>
        <v>0</v>
      </c>
      <c r="BI1189" s="149">
        <f t="shared" si="18"/>
        <v>0</v>
      </c>
      <c r="BJ1189" s="18" t="s">
        <v>82</v>
      </c>
      <c r="BK1189" s="149">
        <f t="shared" si="19"/>
        <v>0</v>
      </c>
      <c r="BL1189" s="18" t="s">
        <v>169</v>
      </c>
      <c r="BM1189" s="148" t="s">
        <v>1195</v>
      </c>
    </row>
    <row r="1190" spans="1:65" s="2" customFormat="1" ht="24.2" customHeight="1">
      <c r="A1190" s="30"/>
      <c r="B1190" s="136"/>
      <c r="C1190" s="137" t="s">
        <v>1196</v>
      </c>
      <c r="D1190" s="137" t="s">
        <v>134</v>
      </c>
      <c r="E1190" s="138" t="s">
        <v>1197</v>
      </c>
      <c r="F1190" s="139" t="s">
        <v>1198</v>
      </c>
      <c r="G1190" s="140" t="s">
        <v>240</v>
      </c>
      <c r="H1190" s="141">
        <v>90</v>
      </c>
      <c r="I1190" s="242"/>
      <c r="J1190" s="142">
        <f t="shared" si="10"/>
        <v>0</v>
      </c>
      <c r="K1190" s="143"/>
      <c r="L1190" s="31"/>
      <c r="M1190" s="144" t="s">
        <v>1</v>
      </c>
      <c r="N1190" s="145" t="s">
        <v>39</v>
      </c>
      <c r="O1190" s="146">
        <v>0</v>
      </c>
      <c r="P1190" s="146">
        <f t="shared" si="11"/>
        <v>0</v>
      </c>
      <c r="Q1190" s="146">
        <v>0</v>
      </c>
      <c r="R1190" s="146">
        <f t="shared" si="12"/>
        <v>0</v>
      </c>
      <c r="S1190" s="146">
        <v>0</v>
      </c>
      <c r="T1190" s="147">
        <f t="shared" si="13"/>
        <v>0</v>
      </c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R1190" s="148" t="s">
        <v>169</v>
      </c>
      <c r="AT1190" s="148" t="s">
        <v>134</v>
      </c>
      <c r="AU1190" s="148" t="s">
        <v>84</v>
      </c>
      <c r="AY1190" s="18" t="s">
        <v>133</v>
      </c>
      <c r="BE1190" s="149">
        <f t="shared" si="14"/>
        <v>0</v>
      </c>
      <c r="BF1190" s="149">
        <f t="shared" si="15"/>
        <v>0</v>
      </c>
      <c r="BG1190" s="149">
        <f t="shared" si="16"/>
        <v>0</v>
      </c>
      <c r="BH1190" s="149">
        <f t="shared" si="17"/>
        <v>0</v>
      </c>
      <c r="BI1190" s="149">
        <f t="shared" si="18"/>
        <v>0</v>
      </c>
      <c r="BJ1190" s="18" t="s">
        <v>82</v>
      </c>
      <c r="BK1190" s="149">
        <f t="shared" si="19"/>
        <v>0</v>
      </c>
      <c r="BL1190" s="18" t="s">
        <v>169</v>
      </c>
      <c r="BM1190" s="148" t="s">
        <v>1199</v>
      </c>
    </row>
    <row r="1191" spans="1:65" s="2" customFormat="1" ht="33" customHeight="1">
      <c r="A1191" s="30"/>
      <c r="B1191" s="136"/>
      <c r="C1191" s="137" t="s">
        <v>678</v>
      </c>
      <c r="D1191" s="137" t="s">
        <v>134</v>
      </c>
      <c r="E1191" s="138" t="s">
        <v>1200</v>
      </c>
      <c r="F1191" s="139" t="s">
        <v>1201</v>
      </c>
      <c r="G1191" s="140" t="s">
        <v>240</v>
      </c>
      <c r="H1191" s="141">
        <v>4.1</v>
      </c>
      <c r="I1191" s="242"/>
      <c r="J1191" s="142">
        <f t="shared" si="10"/>
        <v>0</v>
      </c>
      <c r="K1191" s="143"/>
      <c r="L1191" s="31"/>
      <c r="M1191" s="144" t="s">
        <v>1</v>
      </c>
      <c r="N1191" s="145" t="s">
        <v>39</v>
      </c>
      <c r="O1191" s="146">
        <v>0</v>
      </c>
      <c r="P1191" s="146">
        <f t="shared" si="11"/>
        <v>0</v>
      </c>
      <c r="Q1191" s="146">
        <v>0</v>
      </c>
      <c r="R1191" s="146">
        <f t="shared" si="12"/>
        <v>0</v>
      </c>
      <c r="S1191" s="146">
        <v>0</v>
      </c>
      <c r="T1191" s="147">
        <f t="shared" si="13"/>
        <v>0</v>
      </c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R1191" s="148" t="s">
        <v>169</v>
      </c>
      <c r="AT1191" s="148" t="s">
        <v>134</v>
      </c>
      <c r="AU1191" s="148" t="s">
        <v>84</v>
      </c>
      <c r="AY1191" s="18" t="s">
        <v>133</v>
      </c>
      <c r="BE1191" s="149">
        <f t="shared" si="14"/>
        <v>0</v>
      </c>
      <c r="BF1191" s="149">
        <f t="shared" si="15"/>
        <v>0</v>
      </c>
      <c r="BG1191" s="149">
        <f t="shared" si="16"/>
        <v>0</v>
      </c>
      <c r="BH1191" s="149">
        <f t="shared" si="17"/>
        <v>0</v>
      </c>
      <c r="BI1191" s="149">
        <f t="shared" si="18"/>
        <v>0</v>
      </c>
      <c r="BJ1191" s="18" t="s">
        <v>82</v>
      </c>
      <c r="BK1191" s="149">
        <f t="shared" si="19"/>
        <v>0</v>
      </c>
      <c r="BL1191" s="18" t="s">
        <v>169</v>
      </c>
      <c r="BM1191" s="148" t="s">
        <v>1202</v>
      </c>
    </row>
    <row r="1192" spans="1:65" s="2" customFormat="1" ht="24.2" customHeight="1">
      <c r="A1192" s="30"/>
      <c r="B1192" s="136"/>
      <c r="C1192" s="137" t="s">
        <v>1203</v>
      </c>
      <c r="D1192" s="137" t="s">
        <v>134</v>
      </c>
      <c r="E1192" s="138" t="s">
        <v>1204</v>
      </c>
      <c r="F1192" s="139" t="s">
        <v>1205</v>
      </c>
      <c r="G1192" s="140" t="s">
        <v>732</v>
      </c>
      <c r="H1192" s="141">
        <v>4013.76</v>
      </c>
      <c r="I1192" s="242"/>
      <c r="J1192" s="142">
        <f t="shared" si="10"/>
        <v>0</v>
      </c>
      <c r="K1192" s="143"/>
      <c r="L1192" s="31"/>
      <c r="M1192" s="144" t="s">
        <v>1</v>
      </c>
      <c r="N1192" s="145" t="s">
        <v>39</v>
      </c>
      <c r="O1192" s="146">
        <v>0</v>
      </c>
      <c r="P1192" s="146">
        <f t="shared" si="11"/>
        <v>0</v>
      </c>
      <c r="Q1192" s="146">
        <v>0</v>
      </c>
      <c r="R1192" s="146">
        <f t="shared" si="12"/>
        <v>0</v>
      </c>
      <c r="S1192" s="146">
        <v>0</v>
      </c>
      <c r="T1192" s="147">
        <f t="shared" si="13"/>
        <v>0</v>
      </c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R1192" s="148" t="s">
        <v>169</v>
      </c>
      <c r="AT1192" s="148" t="s">
        <v>134</v>
      </c>
      <c r="AU1192" s="148" t="s">
        <v>84</v>
      </c>
      <c r="AY1192" s="18" t="s">
        <v>133</v>
      </c>
      <c r="BE1192" s="149">
        <f t="shared" si="14"/>
        <v>0</v>
      </c>
      <c r="BF1192" s="149">
        <f t="shared" si="15"/>
        <v>0</v>
      </c>
      <c r="BG1192" s="149">
        <f t="shared" si="16"/>
        <v>0</v>
      </c>
      <c r="BH1192" s="149">
        <f t="shared" si="17"/>
        <v>0</v>
      </c>
      <c r="BI1192" s="149">
        <f t="shared" si="18"/>
        <v>0</v>
      </c>
      <c r="BJ1192" s="18" t="s">
        <v>82</v>
      </c>
      <c r="BK1192" s="149">
        <f t="shared" si="19"/>
        <v>0</v>
      </c>
      <c r="BL1192" s="18" t="s">
        <v>169</v>
      </c>
      <c r="BM1192" s="148" t="s">
        <v>1206</v>
      </c>
    </row>
    <row r="1193" spans="2:63" s="11" customFormat="1" ht="22.9" customHeight="1">
      <c r="B1193" s="126"/>
      <c r="D1193" s="127" t="s">
        <v>73</v>
      </c>
      <c r="E1193" s="162" t="s">
        <v>1207</v>
      </c>
      <c r="F1193" s="162" t="s">
        <v>1208</v>
      </c>
      <c r="J1193" s="163">
        <f>BK1193</f>
        <v>0</v>
      </c>
      <c r="L1193" s="126"/>
      <c r="M1193" s="130"/>
      <c r="N1193" s="131"/>
      <c r="O1193" s="131"/>
      <c r="P1193" s="132">
        <f>SUM(P1194:P1380)</f>
        <v>0</v>
      </c>
      <c r="Q1193" s="131"/>
      <c r="R1193" s="132">
        <f>SUM(R1194:R1380)</f>
        <v>0</v>
      </c>
      <c r="S1193" s="131"/>
      <c r="T1193" s="133">
        <f>SUM(T1194:T1380)</f>
        <v>0</v>
      </c>
      <c r="AR1193" s="127" t="s">
        <v>84</v>
      </c>
      <c r="AT1193" s="134" t="s">
        <v>73</v>
      </c>
      <c r="AU1193" s="134" t="s">
        <v>82</v>
      </c>
      <c r="AY1193" s="127" t="s">
        <v>133</v>
      </c>
      <c r="BK1193" s="135">
        <f>SUM(BK1194:BK1380)</f>
        <v>0</v>
      </c>
    </row>
    <row r="1194" spans="1:65" s="2" customFormat="1" ht="16.5" customHeight="1">
      <c r="A1194" s="30"/>
      <c r="B1194" s="136"/>
      <c r="C1194" s="137" t="s">
        <v>684</v>
      </c>
      <c r="D1194" s="137" t="s">
        <v>134</v>
      </c>
      <c r="E1194" s="138" t="s">
        <v>1209</v>
      </c>
      <c r="F1194" s="139" t="s">
        <v>1210</v>
      </c>
      <c r="G1194" s="140" t="s">
        <v>262</v>
      </c>
      <c r="H1194" s="141">
        <v>154.464</v>
      </c>
      <c r="I1194" s="242"/>
      <c r="J1194" s="142">
        <f>ROUND(I1194*H1194,2)</f>
        <v>0</v>
      </c>
      <c r="K1194" s="143"/>
      <c r="L1194" s="31"/>
      <c r="M1194" s="144" t="s">
        <v>1</v>
      </c>
      <c r="N1194" s="145" t="s">
        <v>39</v>
      </c>
      <c r="O1194" s="146">
        <v>0</v>
      </c>
      <c r="P1194" s="146">
        <f>O1194*H1194</f>
        <v>0</v>
      </c>
      <c r="Q1194" s="146">
        <v>0</v>
      </c>
      <c r="R1194" s="146">
        <f>Q1194*H1194</f>
        <v>0</v>
      </c>
      <c r="S1194" s="146">
        <v>0</v>
      </c>
      <c r="T1194" s="147">
        <f>S1194*H1194</f>
        <v>0</v>
      </c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R1194" s="148" t="s">
        <v>169</v>
      </c>
      <c r="AT1194" s="148" t="s">
        <v>134</v>
      </c>
      <c r="AU1194" s="148" t="s">
        <v>84</v>
      </c>
      <c r="AY1194" s="18" t="s">
        <v>133</v>
      </c>
      <c r="BE1194" s="149">
        <f>IF(N1194="základní",J1194,0)</f>
        <v>0</v>
      </c>
      <c r="BF1194" s="149">
        <f>IF(N1194="snížená",J1194,0)</f>
        <v>0</v>
      </c>
      <c r="BG1194" s="149">
        <f>IF(N1194="zákl. přenesená",J1194,0)</f>
        <v>0</v>
      </c>
      <c r="BH1194" s="149">
        <f>IF(N1194="sníž. přenesená",J1194,0)</f>
        <v>0</v>
      </c>
      <c r="BI1194" s="149">
        <f>IF(N1194="nulová",J1194,0)</f>
        <v>0</v>
      </c>
      <c r="BJ1194" s="18" t="s">
        <v>82</v>
      </c>
      <c r="BK1194" s="149">
        <f>ROUND(I1194*H1194,2)</f>
        <v>0</v>
      </c>
      <c r="BL1194" s="18" t="s">
        <v>169</v>
      </c>
      <c r="BM1194" s="148" t="s">
        <v>1211</v>
      </c>
    </row>
    <row r="1195" spans="2:51" s="13" customFormat="1" ht="11.25">
      <c r="B1195" s="164"/>
      <c r="D1195" s="150" t="s">
        <v>230</v>
      </c>
      <c r="E1195" s="165" t="s">
        <v>1</v>
      </c>
      <c r="F1195" s="166" t="s">
        <v>1212</v>
      </c>
      <c r="H1195" s="165" t="s">
        <v>1</v>
      </c>
      <c r="L1195" s="164"/>
      <c r="M1195" s="167"/>
      <c r="N1195" s="168"/>
      <c r="O1195" s="168"/>
      <c r="P1195" s="168"/>
      <c r="Q1195" s="168"/>
      <c r="R1195" s="168"/>
      <c r="S1195" s="168"/>
      <c r="T1195" s="169"/>
      <c r="AT1195" s="165" t="s">
        <v>230</v>
      </c>
      <c r="AU1195" s="165" t="s">
        <v>84</v>
      </c>
      <c r="AV1195" s="13" t="s">
        <v>82</v>
      </c>
      <c r="AW1195" s="13" t="s">
        <v>30</v>
      </c>
      <c r="AX1195" s="13" t="s">
        <v>74</v>
      </c>
      <c r="AY1195" s="165" t="s">
        <v>133</v>
      </c>
    </row>
    <row r="1196" spans="2:51" s="14" customFormat="1" ht="11.25">
      <c r="B1196" s="170"/>
      <c r="D1196" s="150" t="s">
        <v>230</v>
      </c>
      <c r="E1196" s="171" t="s">
        <v>1</v>
      </c>
      <c r="F1196" s="172" t="s">
        <v>1213</v>
      </c>
      <c r="H1196" s="173">
        <v>58.464</v>
      </c>
      <c r="L1196" s="170"/>
      <c r="M1196" s="174"/>
      <c r="N1196" s="175"/>
      <c r="O1196" s="175"/>
      <c r="P1196" s="175"/>
      <c r="Q1196" s="175"/>
      <c r="R1196" s="175"/>
      <c r="S1196" s="175"/>
      <c r="T1196" s="176"/>
      <c r="AT1196" s="171" t="s">
        <v>230</v>
      </c>
      <c r="AU1196" s="171" t="s">
        <v>84</v>
      </c>
      <c r="AV1196" s="14" t="s">
        <v>84</v>
      </c>
      <c r="AW1196" s="14" t="s">
        <v>30</v>
      </c>
      <c r="AX1196" s="14" t="s">
        <v>74</v>
      </c>
      <c r="AY1196" s="171" t="s">
        <v>133</v>
      </c>
    </row>
    <row r="1197" spans="2:51" s="13" customFormat="1" ht="11.25">
      <c r="B1197" s="164"/>
      <c r="D1197" s="150" t="s">
        <v>230</v>
      </c>
      <c r="E1197" s="165" t="s">
        <v>1</v>
      </c>
      <c r="F1197" s="166" t="s">
        <v>1214</v>
      </c>
      <c r="H1197" s="165" t="s">
        <v>1</v>
      </c>
      <c r="L1197" s="164"/>
      <c r="M1197" s="167"/>
      <c r="N1197" s="168"/>
      <c r="O1197" s="168"/>
      <c r="P1197" s="168"/>
      <c r="Q1197" s="168"/>
      <c r="R1197" s="168"/>
      <c r="S1197" s="168"/>
      <c r="T1197" s="169"/>
      <c r="AT1197" s="165" t="s">
        <v>230</v>
      </c>
      <c r="AU1197" s="165" t="s">
        <v>84</v>
      </c>
      <c r="AV1197" s="13" t="s">
        <v>82</v>
      </c>
      <c r="AW1197" s="13" t="s">
        <v>30</v>
      </c>
      <c r="AX1197" s="13" t="s">
        <v>74</v>
      </c>
      <c r="AY1197" s="165" t="s">
        <v>133</v>
      </c>
    </row>
    <row r="1198" spans="2:51" s="14" customFormat="1" ht="11.25">
      <c r="B1198" s="170"/>
      <c r="D1198" s="150" t="s">
        <v>230</v>
      </c>
      <c r="E1198" s="171" t="s">
        <v>1</v>
      </c>
      <c r="F1198" s="172" t="s">
        <v>1215</v>
      </c>
      <c r="H1198" s="173">
        <v>87</v>
      </c>
      <c r="L1198" s="170"/>
      <c r="M1198" s="174"/>
      <c r="N1198" s="175"/>
      <c r="O1198" s="175"/>
      <c r="P1198" s="175"/>
      <c r="Q1198" s="175"/>
      <c r="R1198" s="175"/>
      <c r="S1198" s="175"/>
      <c r="T1198" s="176"/>
      <c r="AT1198" s="171" t="s">
        <v>230</v>
      </c>
      <c r="AU1198" s="171" t="s">
        <v>84</v>
      </c>
      <c r="AV1198" s="14" t="s">
        <v>84</v>
      </c>
      <c r="AW1198" s="14" t="s">
        <v>30</v>
      </c>
      <c r="AX1198" s="14" t="s">
        <v>74</v>
      </c>
      <c r="AY1198" s="171" t="s">
        <v>133</v>
      </c>
    </row>
    <row r="1199" spans="2:51" s="13" customFormat="1" ht="11.25">
      <c r="B1199" s="164"/>
      <c r="D1199" s="150" t="s">
        <v>230</v>
      </c>
      <c r="E1199" s="165" t="s">
        <v>1</v>
      </c>
      <c r="F1199" s="166" t="s">
        <v>1216</v>
      </c>
      <c r="H1199" s="165" t="s">
        <v>1</v>
      </c>
      <c r="L1199" s="164"/>
      <c r="M1199" s="167"/>
      <c r="N1199" s="168"/>
      <c r="O1199" s="168"/>
      <c r="P1199" s="168"/>
      <c r="Q1199" s="168"/>
      <c r="R1199" s="168"/>
      <c r="S1199" s="168"/>
      <c r="T1199" s="169"/>
      <c r="AT1199" s="165" t="s">
        <v>230</v>
      </c>
      <c r="AU1199" s="165" t="s">
        <v>84</v>
      </c>
      <c r="AV1199" s="13" t="s">
        <v>82</v>
      </c>
      <c r="AW1199" s="13" t="s">
        <v>30</v>
      </c>
      <c r="AX1199" s="13" t="s">
        <v>74</v>
      </c>
      <c r="AY1199" s="165" t="s">
        <v>133</v>
      </c>
    </row>
    <row r="1200" spans="2:51" s="14" customFormat="1" ht="11.25">
      <c r="B1200" s="170"/>
      <c r="D1200" s="150" t="s">
        <v>230</v>
      </c>
      <c r="E1200" s="171" t="s">
        <v>1</v>
      </c>
      <c r="F1200" s="172" t="s">
        <v>1217</v>
      </c>
      <c r="H1200" s="173">
        <v>9</v>
      </c>
      <c r="L1200" s="170"/>
      <c r="M1200" s="174"/>
      <c r="N1200" s="175"/>
      <c r="O1200" s="175"/>
      <c r="P1200" s="175"/>
      <c r="Q1200" s="175"/>
      <c r="R1200" s="175"/>
      <c r="S1200" s="175"/>
      <c r="T1200" s="176"/>
      <c r="AT1200" s="171" t="s">
        <v>230</v>
      </c>
      <c r="AU1200" s="171" t="s">
        <v>84</v>
      </c>
      <c r="AV1200" s="14" t="s">
        <v>84</v>
      </c>
      <c r="AW1200" s="14" t="s">
        <v>30</v>
      </c>
      <c r="AX1200" s="14" t="s">
        <v>74</v>
      </c>
      <c r="AY1200" s="171" t="s">
        <v>133</v>
      </c>
    </row>
    <row r="1201" spans="2:51" s="15" customFormat="1" ht="11.25">
      <c r="B1201" s="177"/>
      <c r="D1201" s="150" t="s">
        <v>230</v>
      </c>
      <c r="E1201" s="178" t="s">
        <v>1</v>
      </c>
      <c r="F1201" s="179" t="s">
        <v>233</v>
      </c>
      <c r="H1201" s="180">
        <v>154.464</v>
      </c>
      <c r="L1201" s="177"/>
      <c r="M1201" s="181"/>
      <c r="N1201" s="182"/>
      <c r="O1201" s="182"/>
      <c r="P1201" s="182"/>
      <c r="Q1201" s="182"/>
      <c r="R1201" s="182"/>
      <c r="S1201" s="182"/>
      <c r="T1201" s="183"/>
      <c r="AT1201" s="178" t="s">
        <v>230</v>
      </c>
      <c r="AU1201" s="178" t="s">
        <v>84</v>
      </c>
      <c r="AV1201" s="15" t="s">
        <v>138</v>
      </c>
      <c r="AW1201" s="15" t="s">
        <v>30</v>
      </c>
      <c r="AX1201" s="15" t="s">
        <v>82</v>
      </c>
      <c r="AY1201" s="178" t="s">
        <v>133</v>
      </c>
    </row>
    <row r="1202" spans="1:65" s="2" customFormat="1" ht="16.5" customHeight="1">
      <c r="A1202" s="30"/>
      <c r="B1202" s="136"/>
      <c r="C1202" s="184" t="s">
        <v>1218</v>
      </c>
      <c r="D1202" s="184" t="s">
        <v>244</v>
      </c>
      <c r="E1202" s="185" t="s">
        <v>1219</v>
      </c>
      <c r="F1202" s="186" t="s">
        <v>1220</v>
      </c>
      <c r="G1202" s="187" t="s">
        <v>262</v>
      </c>
      <c r="H1202" s="188">
        <v>154.464</v>
      </c>
      <c r="I1202" s="245"/>
      <c r="J1202" s="189">
        <f>ROUND(I1202*H1202,2)</f>
        <v>0</v>
      </c>
      <c r="K1202" s="190"/>
      <c r="L1202" s="191"/>
      <c r="M1202" s="192" t="s">
        <v>1</v>
      </c>
      <c r="N1202" s="193" t="s">
        <v>39</v>
      </c>
      <c r="O1202" s="146">
        <v>0</v>
      </c>
      <c r="P1202" s="146">
        <f>O1202*H1202</f>
        <v>0</v>
      </c>
      <c r="Q1202" s="146">
        <v>0</v>
      </c>
      <c r="R1202" s="146">
        <f>Q1202*H1202</f>
        <v>0</v>
      </c>
      <c r="S1202" s="146">
        <v>0</v>
      </c>
      <c r="T1202" s="147">
        <f>S1202*H1202</f>
        <v>0</v>
      </c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R1202" s="148" t="s">
        <v>281</v>
      </c>
      <c r="AT1202" s="148" t="s">
        <v>244</v>
      </c>
      <c r="AU1202" s="148" t="s">
        <v>84</v>
      </c>
      <c r="AY1202" s="18" t="s">
        <v>133</v>
      </c>
      <c r="BE1202" s="149">
        <f>IF(N1202="základní",J1202,0)</f>
        <v>0</v>
      </c>
      <c r="BF1202" s="149">
        <f>IF(N1202="snížená",J1202,0)</f>
        <v>0</v>
      </c>
      <c r="BG1202" s="149">
        <f>IF(N1202="zákl. přenesená",J1202,0)</f>
        <v>0</v>
      </c>
      <c r="BH1202" s="149">
        <f>IF(N1202="sníž. přenesená",J1202,0)</f>
        <v>0</v>
      </c>
      <c r="BI1202" s="149">
        <f>IF(N1202="nulová",J1202,0)</f>
        <v>0</v>
      </c>
      <c r="BJ1202" s="18" t="s">
        <v>82</v>
      </c>
      <c r="BK1202" s="149">
        <f>ROUND(I1202*H1202,2)</f>
        <v>0</v>
      </c>
      <c r="BL1202" s="18" t="s">
        <v>169</v>
      </c>
      <c r="BM1202" s="148" t="s">
        <v>1221</v>
      </c>
    </row>
    <row r="1203" spans="2:51" s="13" customFormat="1" ht="11.25">
      <c r="B1203" s="164"/>
      <c r="D1203" s="150" t="s">
        <v>230</v>
      </c>
      <c r="E1203" s="165" t="s">
        <v>1</v>
      </c>
      <c r="F1203" s="166" t="s">
        <v>1212</v>
      </c>
      <c r="H1203" s="165" t="s">
        <v>1</v>
      </c>
      <c r="L1203" s="164"/>
      <c r="M1203" s="167"/>
      <c r="N1203" s="168"/>
      <c r="O1203" s="168"/>
      <c r="P1203" s="168"/>
      <c r="Q1203" s="168"/>
      <c r="R1203" s="168"/>
      <c r="S1203" s="168"/>
      <c r="T1203" s="169"/>
      <c r="AT1203" s="165" t="s">
        <v>230</v>
      </c>
      <c r="AU1203" s="165" t="s">
        <v>84</v>
      </c>
      <c r="AV1203" s="13" t="s">
        <v>82</v>
      </c>
      <c r="AW1203" s="13" t="s">
        <v>30</v>
      </c>
      <c r="AX1203" s="13" t="s">
        <v>74</v>
      </c>
      <c r="AY1203" s="165" t="s">
        <v>133</v>
      </c>
    </row>
    <row r="1204" spans="2:51" s="14" customFormat="1" ht="11.25">
      <c r="B1204" s="170"/>
      <c r="D1204" s="150" t="s">
        <v>230</v>
      </c>
      <c r="E1204" s="171" t="s">
        <v>1</v>
      </c>
      <c r="F1204" s="172" t="s">
        <v>1213</v>
      </c>
      <c r="H1204" s="173">
        <v>58.464</v>
      </c>
      <c r="L1204" s="170"/>
      <c r="M1204" s="174"/>
      <c r="N1204" s="175"/>
      <c r="O1204" s="175"/>
      <c r="P1204" s="175"/>
      <c r="Q1204" s="175"/>
      <c r="R1204" s="175"/>
      <c r="S1204" s="175"/>
      <c r="T1204" s="176"/>
      <c r="AT1204" s="171" t="s">
        <v>230</v>
      </c>
      <c r="AU1204" s="171" t="s">
        <v>84</v>
      </c>
      <c r="AV1204" s="14" t="s">
        <v>84</v>
      </c>
      <c r="AW1204" s="14" t="s">
        <v>30</v>
      </c>
      <c r="AX1204" s="14" t="s">
        <v>74</v>
      </c>
      <c r="AY1204" s="171" t="s">
        <v>133</v>
      </c>
    </row>
    <row r="1205" spans="2:51" s="13" customFormat="1" ht="11.25">
      <c r="B1205" s="164"/>
      <c r="D1205" s="150" t="s">
        <v>230</v>
      </c>
      <c r="E1205" s="165" t="s">
        <v>1</v>
      </c>
      <c r="F1205" s="166" t="s">
        <v>1214</v>
      </c>
      <c r="H1205" s="165" t="s">
        <v>1</v>
      </c>
      <c r="L1205" s="164"/>
      <c r="M1205" s="167"/>
      <c r="N1205" s="168"/>
      <c r="O1205" s="168"/>
      <c r="P1205" s="168"/>
      <c r="Q1205" s="168"/>
      <c r="R1205" s="168"/>
      <c r="S1205" s="168"/>
      <c r="T1205" s="169"/>
      <c r="AT1205" s="165" t="s">
        <v>230</v>
      </c>
      <c r="AU1205" s="165" t="s">
        <v>84</v>
      </c>
      <c r="AV1205" s="13" t="s">
        <v>82</v>
      </c>
      <c r="AW1205" s="13" t="s">
        <v>30</v>
      </c>
      <c r="AX1205" s="13" t="s">
        <v>74</v>
      </c>
      <c r="AY1205" s="165" t="s">
        <v>133</v>
      </c>
    </row>
    <row r="1206" spans="2:51" s="14" customFormat="1" ht="11.25">
      <c r="B1206" s="170"/>
      <c r="D1206" s="150" t="s">
        <v>230</v>
      </c>
      <c r="E1206" s="171" t="s">
        <v>1</v>
      </c>
      <c r="F1206" s="172" t="s">
        <v>1215</v>
      </c>
      <c r="H1206" s="173">
        <v>87</v>
      </c>
      <c r="L1206" s="170"/>
      <c r="M1206" s="174"/>
      <c r="N1206" s="175"/>
      <c r="O1206" s="175"/>
      <c r="P1206" s="175"/>
      <c r="Q1206" s="175"/>
      <c r="R1206" s="175"/>
      <c r="S1206" s="175"/>
      <c r="T1206" s="176"/>
      <c r="AT1206" s="171" t="s">
        <v>230</v>
      </c>
      <c r="AU1206" s="171" t="s">
        <v>84</v>
      </c>
      <c r="AV1206" s="14" t="s">
        <v>84</v>
      </c>
      <c r="AW1206" s="14" t="s">
        <v>30</v>
      </c>
      <c r="AX1206" s="14" t="s">
        <v>74</v>
      </c>
      <c r="AY1206" s="171" t="s">
        <v>133</v>
      </c>
    </row>
    <row r="1207" spans="2:51" s="13" customFormat="1" ht="11.25">
      <c r="B1207" s="164"/>
      <c r="D1207" s="150" t="s">
        <v>230</v>
      </c>
      <c r="E1207" s="165" t="s">
        <v>1</v>
      </c>
      <c r="F1207" s="166" t="s">
        <v>1216</v>
      </c>
      <c r="H1207" s="165" t="s">
        <v>1</v>
      </c>
      <c r="L1207" s="164"/>
      <c r="M1207" s="167"/>
      <c r="N1207" s="168"/>
      <c r="O1207" s="168"/>
      <c r="P1207" s="168"/>
      <c r="Q1207" s="168"/>
      <c r="R1207" s="168"/>
      <c r="S1207" s="168"/>
      <c r="T1207" s="169"/>
      <c r="AT1207" s="165" t="s">
        <v>230</v>
      </c>
      <c r="AU1207" s="165" t="s">
        <v>84</v>
      </c>
      <c r="AV1207" s="13" t="s">
        <v>82</v>
      </c>
      <c r="AW1207" s="13" t="s">
        <v>30</v>
      </c>
      <c r="AX1207" s="13" t="s">
        <v>74</v>
      </c>
      <c r="AY1207" s="165" t="s">
        <v>133</v>
      </c>
    </row>
    <row r="1208" spans="2:51" s="14" customFormat="1" ht="11.25">
      <c r="B1208" s="170"/>
      <c r="D1208" s="150" t="s">
        <v>230</v>
      </c>
      <c r="E1208" s="171" t="s">
        <v>1</v>
      </c>
      <c r="F1208" s="172" t="s">
        <v>1217</v>
      </c>
      <c r="H1208" s="173">
        <v>9</v>
      </c>
      <c r="L1208" s="170"/>
      <c r="M1208" s="174"/>
      <c r="N1208" s="175"/>
      <c r="O1208" s="175"/>
      <c r="P1208" s="175"/>
      <c r="Q1208" s="175"/>
      <c r="R1208" s="175"/>
      <c r="S1208" s="175"/>
      <c r="T1208" s="176"/>
      <c r="AT1208" s="171" t="s">
        <v>230</v>
      </c>
      <c r="AU1208" s="171" t="s">
        <v>84</v>
      </c>
      <c r="AV1208" s="14" t="s">
        <v>84</v>
      </c>
      <c r="AW1208" s="14" t="s">
        <v>30</v>
      </c>
      <c r="AX1208" s="14" t="s">
        <v>74</v>
      </c>
      <c r="AY1208" s="171" t="s">
        <v>133</v>
      </c>
    </row>
    <row r="1209" spans="2:51" s="15" customFormat="1" ht="11.25">
      <c r="B1209" s="177"/>
      <c r="D1209" s="150" t="s">
        <v>230</v>
      </c>
      <c r="E1209" s="178" t="s">
        <v>1</v>
      </c>
      <c r="F1209" s="179" t="s">
        <v>233</v>
      </c>
      <c r="H1209" s="180">
        <v>154.464</v>
      </c>
      <c r="L1209" s="177"/>
      <c r="M1209" s="181"/>
      <c r="N1209" s="182"/>
      <c r="O1209" s="182"/>
      <c r="P1209" s="182"/>
      <c r="Q1209" s="182"/>
      <c r="R1209" s="182"/>
      <c r="S1209" s="182"/>
      <c r="T1209" s="183"/>
      <c r="AT1209" s="178" t="s">
        <v>230</v>
      </c>
      <c r="AU1209" s="178" t="s">
        <v>84</v>
      </c>
      <c r="AV1209" s="15" t="s">
        <v>138</v>
      </c>
      <c r="AW1209" s="15" t="s">
        <v>30</v>
      </c>
      <c r="AX1209" s="15" t="s">
        <v>82</v>
      </c>
      <c r="AY1209" s="178" t="s">
        <v>133</v>
      </c>
    </row>
    <row r="1210" spans="1:65" s="2" customFormat="1" ht="24.2" customHeight="1">
      <c r="A1210" s="30"/>
      <c r="B1210" s="136"/>
      <c r="C1210" s="137" t="s">
        <v>690</v>
      </c>
      <c r="D1210" s="137" t="s">
        <v>134</v>
      </c>
      <c r="E1210" s="138" t="s">
        <v>1222</v>
      </c>
      <c r="F1210" s="139" t="s">
        <v>1223</v>
      </c>
      <c r="G1210" s="140" t="s">
        <v>262</v>
      </c>
      <c r="H1210" s="141">
        <v>167.73</v>
      </c>
      <c r="I1210" s="242"/>
      <c r="J1210" s="142">
        <f>ROUND(I1210*H1210,2)</f>
        <v>0</v>
      </c>
      <c r="K1210" s="143"/>
      <c r="L1210" s="31"/>
      <c r="M1210" s="144" t="s">
        <v>1</v>
      </c>
      <c r="N1210" s="145" t="s">
        <v>39</v>
      </c>
      <c r="O1210" s="146">
        <v>0</v>
      </c>
      <c r="P1210" s="146">
        <f>O1210*H1210</f>
        <v>0</v>
      </c>
      <c r="Q1210" s="146">
        <v>0</v>
      </c>
      <c r="R1210" s="146">
        <f>Q1210*H1210</f>
        <v>0</v>
      </c>
      <c r="S1210" s="146">
        <v>0</v>
      </c>
      <c r="T1210" s="147">
        <f>S1210*H1210</f>
        <v>0</v>
      </c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R1210" s="148" t="s">
        <v>169</v>
      </c>
      <c r="AT1210" s="148" t="s">
        <v>134</v>
      </c>
      <c r="AU1210" s="148" t="s">
        <v>84</v>
      </c>
      <c r="AY1210" s="18" t="s">
        <v>133</v>
      </c>
      <c r="BE1210" s="149">
        <f>IF(N1210="základní",J1210,0)</f>
        <v>0</v>
      </c>
      <c r="BF1210" s="149">
        <f>IF(N1210="snížená",J1210,0)</f>
        <v>0</v>
      </c>
      <c r="BG1210" s="149">
        <f>IF(N1210="zákl. přenesená",J1210,0)</f>
        <v>0</v>
      </c>
      <c r="BH1210" s="149">
        <f>IF(N1210="sníž. přenesená",J1210,0)</f>
        <v>0</v>
      </c>
      <c r="BI1210" s="149">
        <f>IF(N1210="nulová",J1210,0)</f>
        <v>0</v>
      </c>
      <c r="BJ1210" s="18" t="s">
        <v>82</v>
      </c>
      <c r="BK1210" s="149">
        <f>ROUND(I1210*H1210,2)</f>
        <v>0</v>
      </c>
      <c r="BL1210" s="18" t="s">
        <v>169</v>
      </c>
      <c r="BM1210" s="148" t="s">
        <v>1224</v>
      </c>
    </row>
    <row r="1211" spans="2:51" s="13" customFormat="1" ht="11.25">
      <c r="B1211" s="164"/>
      <c r="D1211" s="150" t="s">
        <v>230</v>
      </c>
      <c r="E1211" s="165" t="s">
        <v>1</v>
      </c>
      <c r="F1211" s="166" t="s">
        <v>558</v>
      </c>
      <c r="H1211" s="165" t="s">
        <v>1</v>
      </c>
      <c r="L1211" s="164"/>
      <c r="M1211" s="167"/>
      <c r="N1211" s="168"/>
      <c r="O1211" s="168"/>
      <c r="P1211" s="168"/>
      <c r="Q1211" s="168"/>
      <c r="R1211" s="168"/>
      <c r="S1211" s="168"/>
      <c r="T1211" s="169"/>
      <c r="AT1211" s="165" t="s">
        <v>230</v>
      </c>
      <c r="AU1211" s="165" t="s">
        <v>84</v>
      </c>
      <c r="AV1211" s="13" t="s">
        <v>82</v>
      </c>
      <c r="AW1211" s="13" t="s">
        <v>30</v>
      </c>
      <c r="AX1211" s="13" t="s">
        <v>74</v>
      </c>
      <c r="AY1211" s="165" t="s">
        <v>133</v>
      </c>
    </row>
    <row r="1212" spans="2:51" s="14" customFormat="1" ht="11.25">
      <c r="B1212" s="170"/>
      <c r="D1212" s="150" t="s">
        <v>230</v>
      </c>
      <c r="E1212" s="171" t="s">
        <v>1</v>
      </c>
      <c r="F1212" s="172" t="s">
        <v>559</v>
      </c>
      <c r="H1212" s="173">
        <v>15.3</v>
      </c>
      <c r="L1212" s="170"/>
      <c r="M1212" s="174"/>
      <c r="N1212" s="175"/>
      <c r="O1212" s="175"/>
      <c r="P1212" s="175"/>
      <c r="Q1212" s="175"/>
      <c r="R1212" s="175"/>
      <c r="S1212" s="175"/>
      <c r="T1212" s="176"/>
      <c r="AT1212" s="171" t="s">
        <v>230</v>
      </c>
      <c r="AU1212" s="171" t="s">
        <v>84</v>
      </c>
      <c r="AV1212" s="14" t="s">
        <v>84</v>
      </c>
      <c r="AW1212" s="14" t="s">
        <v>30</v>
      </c>
      <c r="AX1212" s="14" t="s">
        <v>74</v>
      </c>
      <c r="AY1212" s="171" t="s">
        <v>133</v>
      </c>
    </row>
    <row r="1213" spans="2:51" s="13" customFormat="1" ht="11.25">
      <c r="B1213" s="164"/>
      <c r="D1213" s="150" t="s">
        <v>230</v>
      </c>
      <c r="E1213" s="165" t="s">
        <v>1</v>
      </c>
      <c r="F1213" s="166" t="s">
        <v>560</v>
      </c>
      <c r="H1213" s="165" t="s">
        <v>1</v>
      </c>
      <c r="L1213" s="164"/>
      <c r="M1213" s="167"/>
      <c r="N1213" s="168"/>
      <c r="O1213" s="168"/>
      <c r="P1213" s="168"/>
      <c r="Q1213" s="168"/>
      <c r="R1213" s="168"/>
      <c r="S1213" s="168"/>
      <c r="T1213" s="169"/>
      <c r="AT1213" s="165" t="s">
        <v>230</v>
      </c>
      <c r="AU1213" s="165" t="s">
        <v>84</v>
      </c>
      <c r="AV1213" s="13" t="s">
        <v>82</v>
      </c>
      <c r="AW1213" s="13" t="s">
        <v>30</v>
      </c>
      <c r="AX1213" s="13" t="s">
        <v>74</v>
      </c>
      <c r="AY1213" s="165" t="s">
        <v>133</v>
      </c>
    </row>
    <row r="1214" spans="2:51" s="14" customFormat="1" ht="11.25">
      <c r="B1214" s="170"/>
      <c r="D1214" s="150" t="s">
        <v>230</v>
      </c>
      <c r="E1214" s="171" t="s">
        <v>1</v>
      </c>
      <c r="F1214" s="172" t="s">
        <v>1225</v>
      </c>
      <c r="H1214" s="173">
        <v>55.33</v>
      </c>
      <c r="L1214" s="170"/>
      <c r="M1214" s="174"/>
      <c r="N1214" s="175"/>
      <c r="O1214" s="175"/>
      <c r="P1214" s="175"/>
      <c r="Q1214" s="175"/>
      <c r="R1214" s="175"/>
      <c r="S1214" s="175"/>
      <c r="T1214" s="176"/>
      <c r="AT1214" s="171" t="s">
        <v>230</v>
      </c>
      <c r="AU1214" s="171" t="s">
        <v>84</v>
      </c>
      <c r="AV1214" s="14" t="s">
        <v>84</v>
      </c>
      <c r="AW1214" s="14" t="s">
        <v>30</v>
      </c>
      <c r="AX1214" s="14" t="s">
        <v>74</v>
      </c>
      <c r="AY1214" s="171" t="s">
        <v>133</v>
      </c>
    </row>
    <row r="1215" spans="2:51" s="13" customFormat="1" ht="11.25">
      <c r="B1215" s="164"/>
      <c r="D1215" s="150" t="s">
        <v>230</v>
      </c>
      <c r="E1215" s="165" t="s">
        <v>1</v>
      </c>
      <c r="F1215" s="166" t="s">
        <v>562</v>
      </c>
      <c r="H1215" s="165" t="s">
        <v>1</v>
      </c>
      <c r="L1215" s="164"/>
      <c r="M1215" s="167"/>
      <c r="N1215" s="168"/>
      <c r="O1215" s="168"/>
      <c r="P1215" s="168"/>
      <c r="Q1215" s="168"/>
      <c r="R1215" s="168"/>
      <c r="S1215" s="168"/>
      <c r="T1215" s="169"/>
      <c r="AT1215" s="165" t="s">
        <v>230</v>
      </c>
      <c r="AU1215" s="165" t="s">
        <v>84</v>
      </c>
      <c r="AV1215" s="13" t="s">
        <v>82</v>
      </c>
      <c r="AW1215" s="13" t="s">
        <v>30</v>
      </c>
      <c r="AX1215" s="13" t="s">
        <v>74</v>
      </c>
      <c r="AY1215" s="165" t="s">
        <v>133</v>
      </c>
    </row>
    <row r="1216" spans="2:51" s="14" customFormat="1" ht="11.25">
      <c r="B1216" s="170"/>
      <c r="D1216" s="150" t="s">
        <v>230</v>
      </c>
      <c r="E1216" s="171" t="s">
        <v>1</v>
      </c>
      <c r="F1216" s="172" t="s">
        <v>1226</v>
      </c>
      <c r="H1216" s="173">
        <v>70.5</v>
      </c>
      <c r="L1216" s="170"/>
      <c r="M1216" s="174"/>
      <c r="N1216" s="175"/>
      <c r="O1216" s="175"/>
      <c r="P1216" s="175"/>
      <c r="Q1216" s="175"/>
      <c r="R1216" s="175"/>
      <c r="S1216" s="175"/>
      <c r="T1216" s="176"/>
      <c r="AT1216" s="171" t="s">
        <v>230</v>
      </c>
      <c r="AU1216" s="171" t="s">
        <v>84</v>
      </c>
      <c r="AV1216" s="14" t="s">
        <v>84</v>
      </c>
      <c r="AW1216" s="14" t="s">
        <v>30</v>
      </c>
      <c r="AX1216" s="14" t="s">
        <v>74</v>
      </c>
      <c r="AY1216" s="171" t="s">
        <v>133</v>
      </c>
    </row>
    <row r="1217" spans="2:51" s="13" customFormat="1" ht="11.25">
      <c r="B1217" s="164"/>
      <c r="D1217" s="150" t="s">
        <v>230</v>
      </c>
      <c r="E1217" s="165" t="s">
        <v>1</v>
      </c>
      <c r="F1217" s="166" t="s">
        <v>715</v>
      </c>
      <c r="H1217" s="165" t="s">
        <v>1</v>
      </c>
      <c r="L1217" s="164"/>
      <c r="M1217" s="167"/>
      <c r="N1217" s="168"/>
      <c r="O1217" s="168"/>
      <c r="P1217" s="168"/>
      <c r="Q1217" s="168"/>
      <c r="R1217" s="168"/>
      <c r="S1217" s="168"/>
      <c r="T1217" s="169"/>
      <c r="AT1217" s="165" t="s">
        <v>230</v>
      </c>
      <c r="AU1217" s="165" t="s">
        <v>84</v>
      </c>
      <c r="AV1217" s="13" t="s">
        <v>82</v>
      </c>
      <c r="AW1217" s="13" t="s">
        <v>30</v>
      </c>
      <c r="AX1217" s="13" t="s">
        <v>74</v>
      </c>
      <c r="AY1217" s="165" t="s">
        <v>133</v>
      </c>
    </row>
    <row r="1218" spans="2:51" s="14" customFormat="1" ht="11.25">
      <c r="B1218" s="170"/>
      <c r="D1218" s="150" t="s">
        <v>230</v>
      </c>
      <c r="E1218" s="171" t="s">
        <v>1</v>
      </c>
      <c r="F1218" s="172" t="s">
        <v>716</v>
      </c>
      <c r="H1218" s="173">
        <v>12.95</v>
      </c>
      <c r="L1218" s="170"/>
      <c r="M1218" s="174"/>
      <c r="N1218" s="175"/>
      <c r="O1218" s="175"/>
      <c r="P1218" s="175"/>
      <c r="Q1218" s="175"/>
      <c r="R1218" s="175"/>
      <c r="S1218" s="175"/>
      <c r="T1218" s="176"/>
      <c r="AT1218" s="171" t="s">
        <v>230</v>
      </c>
      <c r="AU1218" s="171" t="s">
        <v>84</v>
      </c>
      <c r="AV1218" s="14" t="s">
        <v>84</v>
      </c>
      <c r="AW1218" s="14" t="s">
        <v>30</v>
      </c>
      <c r="AX1218" s="14" t="s">
        <v>74</v>
      </c>
      <c r="AY1218" s="171" t="s">
        <v>133</v>
      </c>
    </row>
    <row r="1219" spans="2:51" s="13" customFormat="1" ht="11.25">
      <c r="B1219" s="164"/>
      <c r="D1219" s="150" t="s">
        <v>230</v>
      </c>
      <c r="E1219" s="165" t="s">
        <v>1</v>
      </c>
      <c r="F1219" s="166" t="s">
        <v>564</v>
      </c>
      <c r="H1219" s="165" t="s">
        <v>1</v>
      </c>
      <c r="L1219" s="164"/>
      <c r="M1219" s="167"/>
      <c r="N1219" s="168"/>
      <c r="O1219" s="168"/>
      <c r="P1219" s="168"/>
      <c r="Q1219" s="168"/>
      <c r="R1219" s="168"/>
      <c r="S1219" s="168"/>
      <c r="T1219" s="169"/>
      <c r="AT1219" s="165" t="s">
        <v>230</v>
      </c>
      <c r="AU1219" s="165" t="s">
        <v>84</v>
      </c>
      <c r="AV1219" s="13" t="s">
        <v>82</v>
      </c>
      <c r="AW1219" s="13" t="s">
        <v>30</v>
      </c>
      <c r="AX1219" s="13" t="s">
        <v>74</v>
      </c>
      <c r="AY1219" s="165" t="s">
        <v>133</v>
      </c>
    </row>
    <row r="1220" spans="2:51" s="14" customFormat="1" ht="11.25">
      <c r="B1220" s="170"/>
      <c r="D1220" s="150" t="s">
        <v>230</v>
      </c>
      <c r="E1220" s="171" t="s">
        <v>1</v>
      </c>
      <c r="F1220" s="172" t="s">
        <v>565</v>
      </c>
      <c r="H1220" s="173">
        <v>13.65</v>
      </c>
      <c r="L1220" s="170"/>
      <c r="M1220" s="174"/>
      <c r="N1220" s="175"/>
      <c r="O1220" s="175"/>
      <c r="P1220" s="175"/>
      <c r="Q1220" s="175"/>
      <c r="R1220" s="175"/>
      <c r="S1220" s="175"/>
      <c r="T1220" s="176"/>
      <c r="AT1220" s="171" t="s">
        <v>230</v>
      </c>
      <c r="AU1220" s="171" t="s">
        <v>84</v>
      </c>
      <c r="AV1220" s="14" t="s">
        <v>84</v>
      </c>
      <c r="AW1220" s="14" t="s">
        <v>30</v>
      </c>
      <c r="AX1220" s="14" t="s">
        <v>74</v>
      </c>
      <c r="AY1220" s="171" t="s">
        <v>133</v>
      </c>
    </row>
    <row r="1221" spans="2:51" s="15" customFormat="1" ht="11.25">
      <c r="B1221" s="177"/>
      <c r="D1221" s="150" t="s">
        <v>230</v>
      </c>
      <c r="E1221" s="178" t="s">
        <v>1</v>
      </c>
      <c r="F1221" s="179" t="s">
        <v>233</v>
      </c>
      <c r="H1221" s="180">
        <v>167.73</v>
      </c>
      <c r="L1221" s="177"/>
      <c r="M1221" s="181"/>
      <c r="N1221" s="182"/>
      <c r="O1221" s="182"/>
      <c r="P1221" s="182"/>
      <c r="Q1221" s="182"/>
      <c r="R1221" s="182"/>
      <c r="S1221" s="182"/>
      <c r="T1221" s="183"/>
      <c r="AT1221" s="178" t="s">
        <v>230</v>
      </c>
      <c r="AU1221" s="178" t="s">
        <v>84</v>
      </c>
      <c r="AV1221" s="15" t="s">
        <v>138</v>
      </c>
      <c r="AW1221" s="15" t="s">
        <v>30</v>
      </c>
      <c r="AX1221" s="15" t="s">
        <v>82</v>
      </c>
      <c r="AY1221" s="178" t="s">
        <v>133</v>
      </c>
    </row>
    <row r="1222" spans="1:65" s="2" customFormat="1" ht="24.2" customHeight="1">
      <c r="A1222" s="30"/>
      <c r="B1222" s="136"/>
      <c r="C1222" s="184" t="s">
        <v>1227</v>
      </c>
      <c r="D1222" s="184" t="s">
        <v>244</v>
      </c>
      <c r="E1222" s="185" t="s">
        <v>1228</v>
      </c>
      <c r="F1222" s="186" t="s">
        <v>1229</v>
      </c>
      <c r="G1222" s="187" t="s">
        <v>262</v>
      </c>
      <c r="H1222" s="188">
        <v>167.73</v>
      </c>
      <c r="I1222" s="245"/>
      <c r="J1222" s="189">
        <f>ROUND(I1222*H1222,2)</f>
        <v>0</v>
      </c>
      <c r="K1222" s="190"/>
      <c r="L1222" s="191"/>
      <c r="M1222" s="192" t="s">
        <v>1</v>
      </c>
      <c r="N1222" s="193" t="s">
        <v>39</v>
      </c>
      <c r="O1222" s="146">
        <v>0</v>
      </c>
      <c r="P1222" s="146">
        <f>O1222*H1222</f>
        <v>0</v>
      </c>
      <c r="Q1222" s="146">
        <v>0</v>
      </c>
      <c r="R1222" s="146">
        <f>Q1222*H1222</f>
        <v>0</v>
      </c>
      <c r="S1222" s="146">
        <v>0</v>
      </c>
      <c r="T1222" s="147">
        <f>S1222*H1222</f>
        <v>0</v>
      </c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R1222" s="148" t="s">
        <v>281</v>
      </c>
      <c r="AT1222" s="148" t="s">
        <v>244</v>
      </c>
      <c r="AU1222" s="148" t="s">
        <v>84</v>
      </c>
      <c r="AY1222" s="18" t="s">
        <v>133</v>
      </c>
      <c r="BE1222" s="149">
        <f>IF(N1222="základní",J1222,0)</f>
        <v>0</v>
      </c>
      <c r="BF1222" s="149">
        <f>IF(N1222="snížená",J1222,0)</f>
        <v>0</v>
      </c>
      <c r="BG1222" s="149">
        <f>IF(N1222="zákl. přenesená",J1222,0)</f>
        <v>0</v>
      </c>
      <c r="BH1222" s="149">
        <f>IF(N1222="sníž. přenesená",J1222,0)</f>
        <v>0</v>
      </c>
      <c r="BI1222" s="149">
        <f>IF(N1222="nulová",J1222,0)</f>
        <v>0</v>
      </c>
      <c r="BJ1222" s="18" t="s">
        <v>82</v>
      </c>
      <c r="BK1222" s="149">
        <f>ROUND(I1222*H1222,2)</f>
        <v>0</v>
      </c>
      <c r="BL1222" s="18" t="s">
        <v>169</v>
      </c>
      <c r="BM1222" s="148" t="s">
        <v>1230</v>
      </c>
    </row>
    <row r="1223" spans="2:51" s="13" customFormat="1" ht="11.25">
      <c r="B1223" s="164"/>
      <c r="D1223" s="150" t="s">
        <v>230</v>
      </c>
      <c r="E1223" s="165" t="s">
        <v>1</v>
      </c>
      <c r="F1223" s="166" t="s">
        <v>558</v>
      </c>
      <c r="H1223" s="165" t="s">
        <v>1</v>
      </c>
      <c r="L1223" s="164"/>
      <c r="M1223" s="167"/>
      <c r="N1223" s="168"/>
      <c r="O1223" s="168"/>
      <c r="P1223" s="168"/>
      <c r="Q1223" s="168"/>
      <c r="R1223" s="168"/>
      <c r="S1223" s="168"/>
      <c r="T1223" s="169"/>
      <c r="AT1223" s="165" t="s">
        <v>230</v>
      </c>
      <c r="AU1223" s="165" t="s">
        <v>84</v>
      </c>
      <c r="AV1223" s="13" t="s">
        <v>82</v>
      </c>
      <c r="AW1223" s="13" t="s">
        <v>30</v>
      </c>
      <c r="AX1223" s="13" t="s">
        <v>74</v>
      </c>
      <c r="AY1223" s="165" t="s">
        <v>133</v>
      </c>
    </row>
    <row r="1224" spans="2:51" s="14" customFormat="1" ht="11.25">
      <c r="B1224" s="170"/>
      <c r="D1224" s="150" t="s">
        <v>230</v>
      </c>
      <c r="E1224" s="171" t="s">
        <v>1</v>
      </c>
      <c r="F1224" s="172" t="s">
        <v>559</v>
      </c>
      <c r="H1224" s="173">
        <v>15.3</v>
      </c>
      <c r="L1224" s="170"/>
      <c r="M1224" s="174"/>
      <c r="N1224" s="175"/>
      <c r="O1224" s="175"/>
      <c r="P1224" s="175"/>
      <c r="Q1224" s="175"/>
      <c r="R1224" s="175"/>
      <c r="S1224" s="175"/>
      <c r="T1224" s="176"/>
      <c r="AT1224" s="171" t="s">
        <v>230</v>
      </c>
      <c r="AU1224" s="171" t="s">
        <v>84</v>
      </c>
      <c r="AV1224" s="14" t="s">
        <v>84</v>
      </c>
      <c r="AW1224" s="14" t="s">
        <v>30</v>
      </c>
      <c r="AX1224" s="14" t="s">
        <v>74</v>
      </c>
      <c r="AY1224" s="171" t="s">
        <v>133</v>
      </c>
    </row>
    <row r="1225" spans="2:51" s="13" customFormat="1" ht="11.25">
      <c r="B1225" s="164"/>
      <c r="D1225" s="150" t="s">
        <v>230</v>
      </c>
      <c r="E1225" s="165" t="s">
        <v>1</v>
      </c>
      <c r="F1225" s="166" t="s">
        <v>560</v>
      </c>
      <c r="H1225" s="165" t="s">
        <v>1</v>
      </c>
      <c r="L1225" s="164"/>
      <c r="M1225" s="167"/>
      <c r="N1225" s="168"/>
      <c r="O1225" s="168"/>
      <c r="P1225" s="168"/>
      <c r="Q1225" s="168"/>
      <c r="R1225" s="168"/>
      <c r="S1225" s="168"/>
      <c r="T1225" s="169"/>
      <c r="AT1225" s="165" t="s">
        <v>230</v>
      </c>
      <c r="AU1225" s="165" t="s">
        <v>84</v>
      </c>
      <c r="AV1225" s="13" t="s">
        <v>82</v>
      </c>
      <c r="AW1225" s="13" t="s">
        <v>30</v>
      </c>
      <c r="AX1225" s="13" t="s">
        <v>74</v>
      </c>
      <c r="AY1225" s="165" t="s">
        <v>133</v>
      </c>
    </row>
    <row r="1226" spans="2:51" s="14" customFormat="1" ht="11.25">
      <c r="B1226" s="170"/>
      <c r="D1226" s="150" t="s">
        <v>230</v>
      </c>
      <c r="E1226" s="171" t="s">
        <v>1</v>
      </c>
      <c r="F1226" s="172" t="s">
        <v>1225</v>
      </c>
      <c r="H1226" s="173">
        <v>55.33</v>
      </c>
      <c r="L1226" s="170"/>
      <c r="M1226" s="174"/>
      <c r="N1226" s="175"/>
      <c r="O1226" s="175"/>
      <c r="P1226" s="175"/>
      <c r="Q1226" s="175"/>
      <c r="R1226" s="175"/>
      <c r="S1226" s="175"/>
      <c r="T1226" s="176"/>
      <c r="AT1226" s="171" t="s">
        <v>230</v>
      </c>
      <c r="AU1226" s="171" t="s">
        <v>84</v>
      </c>
      <c r="AV1226" s="14" t="s">
        <v>84</v>
      </c>
      <c r="AW1226" s="14" t="s">
        <v>30</v>
      </c>
      <c r="AX1226" s="14" t="s">
        <v>74</v>
      </c>
      <c r="AY1226" s="171" t="s">
        <v>133</v>
      </c>
    </row>
    <row r="1227" spans="2:51" s="13" customFormat="1" ht="11.25">
      <c r="B1227" s="164"/>
      <c r="D1227" s="150" t="s">
        <v>230</v>
      </c>
      <c r="E1227" s="165" t="s">
        <v>1</v>
      </c>
      <c r="F1227" s="166" t="s">
        <v>562</v>
      </c>
      <c r="H1227" s="165" t="s">
        <v>1</v>
      </c>
      <c r="L1227" s="164"/>
      <c r="M1227" s="167"/>
      <c r="N1227" s="168"/>
      <c r="O1227" s="168"/>
      <c r="P1227" s="168"/>
      <c r="Q1227" s="168"/>
      <c r="R1227" s="168"/>
      <c r="S1227" s="168"/>
      <c r="T1227" s="169"/>
      <c r="AT1227" s="165" t="s">
        <v>230</v>
      </c>
      <c r="AU1227" s="165" t="s">
        <v>84</v>
      </c>
      <c r="AV1227" s="13" t="s">
        <v>82</v>
      </c>
      <c r="AW1227" s="13" t="s">
        <v>30</v>
      </c>
      <c r="AX1227" s="13" t="s">
        <v>74</v>
      </c>
      <c r="AY1227" s="165" t="s">
        <v>133</v>
      </c>
    </row>
    <row r="1228" spans="2:51" s="14" customFormat="1" ht="11.25">
      <c r="B1228" s="170"/>
      <c r="D1228" s="150" t="s">
        <v>230</v>
      </c>
      <c r="E1228" s="171" t="s">
        <v>1</v>
      </c>
      <c r="F1228" s="172" t="s">
        <v>1226</v>
      </c>
      <c r="H1228" s="173">
        <v>70.5</v>
      </c>
      <c r="L1228" s="170"/>
      <c r="M1228" s="174"/>
      <c r="N1228" s="175"/>
      <c r="O1228" s="175"/>
      <c r="P1228" s="175"/>
      <c r="Q1228" s="175"/>
      <c r="R1228" s="175"/>
      <c r="S1228" s="175"/>
      <c r="T1228" s="176"/>
      <c r="AT1228" s="171" t="s">
        <v>230</v>
      </c>
      <c r="AU1228" s="171" t="s">
        <v>84</v>
      </c>
      <c r="AV1228" s="14" t="s">
        <v>84</v>
      </c>
      <c r="AW1228" s="14" t="s">
        <v>30</v>
      </c>
      <c r="AX1228" s="14" t="s">
        <v>74</v>
      </c>
      <c r="AY1228" s="171" t="s">
        <v>133</v>
      </c>
    </row>
    <row r="1229" spans="2:51" s="13" customFormat="1" ht="11.25">
      <c r="B1229" s="164"/>
      <c r="D1229" s="150" t="s">
        <v>230</v>
      </c>
      <c r="E1229" s="165" t="s">
        <v>1</v>
      </c>
      <c r="F1229" s="166" t="s">
        <v>715</v>
      </c>
      <c r="H1229" s="165" t="s">
        <v>1</v>
      </c>
      <c r="L1229" s="164"/>
      <c r="M1229" s="167"/>
      <c r="N1229" s="168"/>
      <c r="O1229" s="168"/>
      <c r="P1229" s="168"/>
      <c r="Q1229" s="168"/>
      <c r="R1229" s="168"/>
      <c r="S1229" s="168"/>
      <c r="T1229" s="169"/>
      <c r="AT1229" s="165" t="s">
        <v>230</v>
      </c>
      <c r="AU1229" s="165" t="s">
        <v>84</v>
      </c>
      <c r="AV1229" s="13" t="s">
        <v>82</v>
      </c>
      <c r="AW1229" s="13" t="s">
        <v>30</v>
      </c>
      <c r="AX1229" s="13" t="s">
        <v>74</v>
      </c>
      <c r="AY1229" s="165" t="s">
        <v>133</v>
      </c>
    </row>
    <row r="1230" spans="2:51" s="14" customFormat="1" ht="11.25">
      <c r="B1230" s="170"/>
      <c r="D1230" s="150" t="s">
        <v>230</v>
      </c>
      <c r="E1230" s="171" t="s">
        <v>1</v>
      </c>
      <c r="F1230" s="172" t="s">
        <v>716</v>
      </c>
      <c r="H1230" s="173">
        <v>12.95</v>
      </c>
      <c r="L1230" s="170"/>
      <c r="M1230" s="174"/>
      <c r="N1230" s="175"/>
      <c r="O1230" s="175"/>
      <c r="P1230" s="175"/>
      <c r="Q1230" s="175"/>
      <c r="R1230" s="175"/>
      <c r="S1230" s="175"/>
      <c r="T1230" s="176"/>
      <c r="AT1230" s="171" t="s">
        <v>230</v>
      </c>
      <c r="AU1230" s="171" t="s">
        <v>84</v>
      </c>
      <c r="AV1230" s="14" t="s">
        <v>84</v>
      </c>
      <c r="AW1230" s="14" t="s">
        <v>30</v>
      </c>
      <c r="AX1230" s="14" t="s">
        <v>74</v>
      </c>
      <c r="AY1230" s="171" t="s">
        <v>133</v>
      </c>
    </row>
    <row r="1231" spans="2:51" s="13" customFormat="1" ht="11.25">
      <c r="B1231" s="164"/>
      <c r="D1231" s="150" t="s">
        <v>230</v>
      </c>
      <c r="E1231" s="165" t="s">
        <v>1</v>
      </c>
      <c r="F1231" s="166" t="s">
        <v>564</v>
      </c>
      <c r="H1231" s="165" t="s">
        <v>1</v>
      </c>
      <c r="L1231" s="164"/>
      <c r="M1231" s="167"/>
      <c r="N1231" s="168"/>
      <c r="O1231" s="168"/>
      <c r="P1231" s="168"/>
      <c r="Q1231" s="168"/>
      <c r="R1231" s="168"/>
      <c r="S1231" s="168"/>
      <c r="T1231" s="169"/>
      <c r="AT1231" s="165" t="s">
        <v>230</v>
      </c>
      <c r="AU1231" s="165" t="s">
        <v>84</v>
      </c>
      <c r="AV1231" s="13" t="s">
        <v>82</v>
      </c>
      <c r="AW1231" s="13" t="s">
        <v>30</v>
      </c>
      <c r="AX1231" s="13" t="s">
        <v>74</v>
      </c>
      <c r="AY1231" s="165" t="s">
        <v>133</v>
      </c>
    </row>
    <row r="1232" spans="2:51" s="14" customFormat="1" ht="11.25">
      <c r="B1232" s="170"/>
      <c r="D1232" s="150" t="s">
        <v>230</v>
      </c>
      <c r="E1232" s="171" t="s">
        <v>1</v>
      </c>
      <c r="F1232" s="172" t="s">
        <v>565</v>
      </c>
      <c r="H1232" s="173">
        <v>13.65</v>
      </c>
      <c r="L1232" s="170"/>
      <c r="M1232" s="174"/>
      <c r="N1232" s="175"/>
      <c r="O1232" s="175"/>
      <c r="P1232" s="175"/>
      <c r="Q1232" s="175"/>
      <c r="R1232" s="175"/>
      <c r="S1232" s="175"/>
      <c r="T1232" s="176"/>
      <c r="AT1232" s="171" t="s">
        <v>230</v>
      </c>
      <c r="AU1232" s="171" t="s">
        <v>84</v>
      </c>
      <c r="AV1232" s="14" t="s">
        <v>84</v>
      </c>
      <c r="AW1232" s="14" t="s">
        <v>30</v>
      </c>
      <c r="AX1232" s="14" t="s">
        <v>74</v>
      </c>
      <c r="AY1232" s="171" t="s">
        <v>133</v>
      </c>
    </row>
    <row r="1233" spans="2:51" s="15" customFormat="1" ht="11.25">
      <c r="B1233" s="177"/>
      <c r="D1233" s="150" t="s">
        <v>230</v>
      </c>
      <c r="E1233" s="178" t="s">
        <v>1</v>
      </c>
      <c r="F1233" s="179" t="s">
        <v>233</v>
      </c>
      <c r="H1233" s="180">
        <v>167.73</v>
      </c>
      <c r="L1233" s="177"/>
      <c r="M1233" s="181"/>
      <c r="N1233" s="182"/>
      <c r="O1233" s="182"/>
      <c r="P1233" s="182"/>
      <c r="Q1233" s="182"/>
      <c r="R1233" s="182"/>
      <c r="S1233" s="182"/>
      <c r="T1233" s="183"/>
      <c r="AT1233" s="178" t="s">
        <v>230</v>
      </c>
      <c r="AU1233" s="178" t="s">
        <v>84</v>
      </c>
      <c r="AV1233" s="15" t="s">
        <v>138</v>
      </c>
      <c r="AW1233" s="15" t="s">
        <v>30</v>
      </c>
      <c r="AX1233" s="15" t="s">
        <v>82</v>
      </c>
      <c r="AY1233" s="178" t="s">
        <v>133</v>
      </c>
    </row>
    <row r="1234" spans="1:65" s="2" customFormat="1" ht="16.5" customHeight="1">
      <c r="A1234" s="30"/>
      <c r="B1234" s="136"/>
      <c r="C1234" s="137" t="s">
        <v>695</v>
      </c>
      <c r="D1234" s="137" t="s">
        <v>134</v>
      </c>
      <c r="E1234" s="138" t="s">
        <v>1231</v>
      </c>
      <c r="F1234" s="139" t="s">
        <v>1232</v>
      </c>
      <c r="G1234" s="140" t="s">
        <v>240</v>
      </c>
      <c r="H1234" s="141">
        <v>1240.88</v>
      </c>
      <c r="I1234" s="242"/>
      <c r="J1234" s="142">
        <f>ROUND(I1234*H1234,2)</f>
        <v>0</v>
      </c>
      <c r="K1234" s="143"/>
      <c r="L1234" s="31"/>
      <c r="M1234" s="144" t="s">
        <v>1</v>
      </c>
      <c r="N1234" s="145" t="s">
        <v>39</v>
      </c>
      <c r="O1234" s="146">
        <v>0</v>
      </c>
      <c r="P1234" s="146">
        <f>O1234*H1234</f>
        <v>0</v>
      </c>
      <c r="Q1234" s="146">
        <v>0</v>
      </c>
      <c r="R1234" s="146">
        <f>Q1234*H1234</f>
        <v>0</v>
      </c>
      <c r="S1234" s="146">
        <v>0</v>
      </c>
      <c r="T1234" s="147">
        <f>S1234*H1234</f>
        <v>0</v>
      </c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R1234" s="148" t="s">
        <v>169</v>
      </c>
      <c r="AT1234" s="148" t="s">
        <v>134</v>
      </c>
      <c r="AU1234" s="148" t="s">
        <v>84</v>
      </c>
      <c r="AY1234" s="18" t="s">
        <v>133</v>
      </c>
      <c r="BE1234" s="149">
        <f>IF(N1234="základní",J1234,0)</f>
        <v>0</v>
      </c>
      <c r="BF1234" s="149">
        <f>IF(N1234="snížená",J1234,0)</f>
        <v>0</v>
      </c>
      <c r="BG1234" s="149">
        <f>IF(N1234="zákl. přenesená",J1234,0)</f>
        <v>0</v>
      </c>
      <c r="BH1234" s="149">
        <f>IF(N1234="sníž. přenesená",J1234,0)</f>
        <v>0</v>
      </c>
      <c r="BI1234" s="149">
        <f>IF(N1234="nulová",J1234,0)</f>
        <v>0</v>
      </c>
      <c r="BJ1234" s="18" t="s">
        <v>82</v>
      </c>
      <c r="BK1234" s="149">
        <f>ROUND(I1234*H1234,2)</f>
        <v>0</v>
      </c>
      <c r="BL1234" s="18" t="s">
        <v>169</v>
      </c>
      <c r="BM1234" s="148" t="s">
        <v>1233</v>
      </c>
    </row>
    <row r="1235" spans="2:51" s="13" customFormat="1" ht="11.25">
      <c r="B1235" s="164"/>
      <c r="D1235" s="150" t="s">
        <v>230</v>
      </c>
      <c r="E1235" s="165" t="s">
        <v>1</v>
      </c>
      <c r="F1235" s="166" t="s">
        <v>1234</v>
      </c>
      <c r="H1235" s="165" t="s">
        <v>1</v>
      </c>
      <c r="L1235" s="164"/>
      <c r="M1235" s="167"/>
      <c r="N1235" s="168"/>
      <c r="O1235" s="168"/>
      <c r="P1235" s="168"/>
      <c r="Q1235" s="168"/>
      <c r="R1235" s="168"/>
      <c r="S1235" s="168"/>
      <c r="T1235" s="169"/>
      <c r="AT1235" s="165" t="s">
        <v>230</v>
      </c>
      <c r="AU1235" s="165" t="s">
        <v>84</v>
      </c>
      <c r="AV1235" s="13" t="s">
        <v>82</v>
      </c>
      <c r="AW1235" s="13" t="s">
        <v>30</v>
      </c>
      <c r="AX1235" s="13" t="s">
        <v>74</v>
      </c>
      <c r="AY1235" s="165" t="s">
        <v>133</v>
      </c>
    </row>
    <row r="1236" spans="2:51" s="13" customFormat="1" ht="11.25">
      <c r="B1236" s="164"/>
      <c r="D1236" s="150" t="s">
        <v>230</v>
      </c>
      <c r="E1236" s="165" t="s">
        <v>1</v>
      </c>
      <c r="F1236" s="166" t="s">
        <v>1235</v>
      </c>
      <c r="H1236" s="165" t="s">
        <v>1</v>
      </c>
      <c r="L1236" s="164"/>
      <c r="M1236" s="167"/>
      <c r="N1236" s="168"/>
      <c r="O1236" s="168"/>
      <c r="P1236" s="168"/>
      <c r="Q1236" s="168"/>
      <c r="R1236" s="168"/>
      <c r="S1236" s="168"/>
      <c r="T1236" s="169"/>
      <c r="AT1236" s="165" t="s">
        <v>230</v>
      </c>
      <c r="AU1236" s="165" t="s">
        <v>84</v>
      </c>
      <c r="AV1236" s="13" t="s">
        <v>82</v>
      </c>
      <c r="AW1236" s="13" t="s">
        <v>30</v>
      </c>
      <c r="AX1236" s="13" t="s">
        <v>74</v>
      </c>
      <c r="AY1236" s="165" t="s">
        <v>133</v>
      </c>
    </row>
    <row r="1237" spans="2:51" s="14" customFormat="1" ht="11.25">
      <c r="B1237" s="170"/>
      <c r="D1237" s="150" t="s">
        <v>230</v>
      </c>
      <c r="E1237" s="171" t="s">
        <v>1</v>
      </c>
      <c r="F1237" s="172" t="s">
        <v>1236</v>
      </c>
      <c r="H1237" s="173">
        <v>34.74</v>
      </c>
      <c r="L1237" s="170"/>
      <c r="M1237" s="174"/>
      <c r="N1237" s="175"/>
      <c r="O1237" s="175"/>
      <c r="P1237" s="175"/>
      <c r="Q1237" s="175"/>
      <c r="R1237" s="175"/>
      <c r="S1237" s="175"/>
      <c r="T1237" s="176"/>
      <c r="AT1237" s="171" t="s">
        <v>230</v>
      </c>
      <c r="AU1237" s="171" t="s">
        <v>84</v>
      </c>
      <c r="AV1237" s="14" t="s">
        <v>84</v>
      </c>
      <c r="AW1237" s="14" t="s">
        <v>30</v>
      </c>
      <c r="AX1237" s="14" t="s">
        <v>74</v>
      </c>
      <c r="AY1237" s="171" t="s">
        <v>133</v>
      </c>
    </row>
    <row r="1238" spans="2:51" s="13" customFormat="1" ht="11.25">
      <c r="B1238" s="164"/>
      <c r="D1238" s="150" t="s">
        <v>230</v>
      </c>
      <c r="E1238" s="165" t="s">
        <v>1</v>
      </c>
      <c r="F1238" s="166" t="s">
        <v>1237</v>
      </c>
      <c r="H1238" s="165" t="s">
        <v>1</v>
      </c>
      <c r="L1238" s="164"/>
      <c r="M1238" s="167"/>
      <c r="N1238" s="168"/>
      <c r="O1238" s="168"/>
      <c r="P1238" s="168"/>
      <c r="Q1238" s="168"/>
      <c r="R1238" s="168"/>
      <c r="S1238" s="168"/>
      <c r="T1238" s="169"/>
      <c r="AT1238" s="165" t="s">
        <v>230</v>
      </c>
      <c r="AU1238" s="165" t="s">
        <v>84</v>
      </c>
      <c r="AV1238" s="13" t="s">
        <v>82</v>
      </c>
      <c r="AW1238" s="13" t="s">
        <v>30</v>
      </c>
      <c r="AX1238" s="13" t="s">
        <v>74</v>
      </c>
      <c r="AY1238" s="165" t="s">
        <v>133</v>
      </c>
    </row>
    <row r="1239" spans="2:51" s="14" customFormat="1" ht="11.25">
      <c r="B1239" s="170"/>
      <c r="D1239" s="150" t="s">
        <v>230</v>
      </c>
      <c r="E1239" s="171" t="s">
        <v>1</v>
      </c>
      <c r="F1239" s="172" t="s">
        <v>1238</v>
      </c>
      <c r="H1239" s="173">
        <v>167.4</v>
      </c>
      <c r="L1239" s="170"/>
      <c r="M1239" s="174"/>
      <c r="N1239" s="175"/>
      <c r="O1239" s="175"/>
      <c r="P1239" s="175"/>
      <c r="Q1239" s="175"/>
      <c r="R1239" s="175"/>
      <c r="S1239" s="175"/>
      <c r="T1239" s="176"/>
      <c r="AT1239" s="171" t="s">
        <v>230</v>
      </c>
      <c r="AU1239" s="171" t="s">
        <v>84</v>
      </c>
      <c r="AV1239" s="14" t="s">
        <v>84</v>
      </c>
      <c r="AW1239" s="14" t="s">
        <v>30</v>
      </c>
      <c r="AX1239" s="14" t="s">
        <v>74</v>
      </c>
      <c r="AY1239" s="171" t="s">
        <v>133</v>
      </c>
    </row>
    <row r="1240" spans="2:51" s="13" customFormat="1" ht="11.25">
      <c r="B1240" s="164"/>
      <c r="D1240" s="150" t="s">
        <v>230</v>
      </c>
      <c r="E1240" s="165" t="s">
        <v>1</v>
      </c>
      <c r="F1240" s="166" t="s">
        <v>1239</v>
      </c>
      <c r="H1240" s="165" t="s">
        <v>1</v>
      </c>
      <c r="L1240" s="164"/>
      <c r="M1240" s="167"/>
      <c r="N1240" s="168"/>
      <c r="O1240" s="168"/>
      <c r="P1240" s="168"/>
      <c r="Q1240" s="168"/>
      <c r="R1240" s="168"/>
      <c r="S1240" s="168"/>
      <c r="T1240" s="169"/>
      <c r="AT1240" s="165" t="s">
        <v>230</v>
      </c>
      <c r="AU1240" s="165" t="s">
        <v>84</v>
      </c>
      <c r="AV1240" s="13" t="s">
        <v>82</v>
      </c>
      <c r="AW1240" s="13" t="s">
        <v>30</v>
      </c>
      <c r="AX1240" s="13" t="s">
        <v>74</v>
      </c>
      <c r="AY1240" s="165" t="s">
        <v>133</v>
      </c>
    </row>
    <row r="1241" spans="2:51" s="14" customFormat="1" ht="11.25">
      <c r="B1241" s="170"/>
      <c r="D1241" s="150" t="s">
        <v>230</v>
      </c>
      <c r="E1241" s="171" t="s">
        <v>1</v>
      </c>
      <c r="F1241" s="172" t="s">
        <v>1240</v>
      </c>
      <c r="H1241" s="173">
        <v>153.7</v>
      </c>
      <c r="L1241" s="170"/>
      <c r="M1241" s="174"/>
      <c r="N1241" s="175"/>
      <c r="O1241" s="175"/>
      <c r="P1241" s="175"/>
      <c r="Q1241" s="175"/>
      <c r="R1241" s="175"/>
      <c r="S1241" s="175"/>
      <c r="T1241" s="176"/>
      <c r="AT1241" s="171" t="s">
        <v>230</v>
      </c>
      <c r="AU1241" s="171" t="s">
        <v>84</v>
      </c>
      <c r="AV1241" s="14" t="s">
        <v>84</v>
      </c>
      <c r="AW1241" s="14" t="s">
        <v>30</v>
      </c>
      <c r="AX1241" s="14" t="s">
        <v>74</v>
      </c>
      <c r="AY1241" s="171" t="s">
        <v>133</v>
      </c>
    </row>
    <row r="1242" spans="2:51" s="13" customFormat="1" ht="11.25">
      <c r="B1242" s="164"/>
      <c r="D1242" s="150" t="s">
        <v>230</v>
      </c>
      <c r="E1242" s="165" t="s">
        <v>1</v>
      </c>
      <c r="F1242" s="166" t="s">
        <v>715</v>
      </c>
      <c r="H1242" s="165" t="s">
        <v>1</v>
      </c>
      <c r="L1242" s="164"/>
      <c r="M1242" s="167"/>
      <c r="N1242" s="168"/>
      <c r="O1242" s="168"/>
      <c r="P1242" s="168"/>
      <c r="Q1242" s="168"/>
      <c r="R1242" s="168"/>
      <c r="S1242" s="168"/>
      <c r="T1242" s="169"/>
      <c r="AT1242" s="165" t="s">
        <v>230</v>
      </c>
      <c r="AU1242" s="165" t="s">
        <v>84</v>
      </c>
      <c r="AV1242" s="13" t="s">
        <v>82</v>
      </c>
      <c r="AW1242" s="13" t="s">
        <v>30</v>
      </c>
      <c r="AX1242" s="13" t="s">
        <v>74</v>
      </c>
      <c r="AY1242" s="165" t="s">
        <v>133</v>
      </c>
    </row>
    <row r="1243" spans="2:51" s="14" customFormat="1" ht="11.25">
      <c r="B1243" s="170"/>
      <c r="D1243" s="150" t="s">
        <v>230</v>
      </c>
      <c r="E1243" s="171" t="s">
        <v>1</v>
      </c>
      <c r="F1243" s="172" t="s">
        <v>1241</v>
      </c>
      <c r="H1243" s="173">
        <v>33.5</v>
      </c>
      <c r="L1243" s="170"/>
      <c r="M1243" s="174"/>
      <c r="N1243" s="175"/>
      <c r="O1243" s="175"/>
      <c r="P1243" s="175"/>
      <c r="Q1243" s="175"/>
      <c r="R1243" s="175"/>
      <c r="S1243" s="175"/>
      <c r="T1243" s="176"/>
      <c r="AT1243" s="171" t="s">
        <v>230</v>
      </c>
      <c r="AU1243" s="171" t="s">
        <v>84</v>
      </c>
      <c r="AV1243" s="14" t="s">
        <v>84</v>
      </c>
      <c r="AW1243" s="14" t="s">
        <v>30</v>
      </c>
      <c r="AX1243" s="14" t="s">
        <v>74</v>
      </c>
      <c r="AY1243" s="171" t="s">
        <v>133</v>
      </c>
    </row>
    <row r="1244" spans="2:51" s="13" customFormat="1" ht="11.25">
      <c r="B1244" s="164"/>
      <c r="D1244" s="150" t="s">
        <v>230</v>
      </c>
      <c r="E1244" s="165" t="s">
        <v>1</v>
      </c>
      <c r="F1244" s="166" t="s">
        <v>564</v>
      </c>
      <c r="H1244" s="165" t="s">
        <v>1</v>
      </c>
      <c r="L1244" s="164"/>
      <c r="M1244" s="167"/>
      <c r="N1244" s="168"/>
      <c r="O1244" s="168"/>
      <c r="P1244" s="168"/>
      <c r="Q1244" s="168"/>
      <c r="R1244" s="168"/>
      <c r="S1244" s="168"/>
      <c r="T1244" s="169"/>
      <c r="AT1244" s="165" t="s">
        <v>230</v>
      </c>
      <c r="AU1244" s="165" t="s">
        <v>84</v>
      </c>
      <c r="AV1244" s="13" t="s">
        <v>82</v>
      </c>
      <c r="AW1244" s="13" t="s">
        <v>30</v>
      </c>
      <c r="AX1244" s="13" t="s">
        <v>74</v>
      </c>
      <c r="AY1244" s="165" t="s">
        <v>133</v>
      </c>
    </row>
    <row r="1245" spans="2:51" s="14" customFormat="1" ht="11.25">
      <c r="B1245" s="170"/>
      <c r="D1245" s="150" t="s">
        <v>230</v>
      </c>
      <c r="E1245" s="171" t="s">
        <v>1</v>
      </c>
      <c r="F1245" s="172" t="s">
        <v>1242</v>
      </c>
      <c r="H1245" s="173">
        <v>32.2</v>
      </c>
      <c r="L1245" s="170"/>
      <c r="M1245" s="174"/>
      <c r="N1245" s="175"/>
      <c r="O1245" s="175"/>
      <c r="P1245" s="175"/>
      <c r="Q1245" s="175"/>
      <c r="R1245" s="175"/>
      <c r="S1245" s="175"/>
      <c r="T1245" s="176"/>
      <c r="AT1245" s="171" t="s">
        <v>230</v>
      </c>
      <c r="AU1245" s="171" t="s">
        <v>84</v>
      </c>
      <c r="AV1245" s="14" t="s">
        <v>84</v>
      </c>
      <c r="AW1245" s="14" t="s">
        <v>30</v>
      </c>
      <c r="AX1245" s="14" t="s">
        <v>74</v>
      </c>
      <c r="AY1245" s="171" t="s">
        <v>133</v>
      </c>
    </row>
    <row r="1246" spans="2:51" s="13" customFormat="1" ht="11.25">
      <c r="B1246" s="164"/>
      <c r="D1246" s="150" t="s">
        <v>230</v>
      </c>
      <c r="E1246" s="165" t="s">
        <v>1</v>
      </c>
      <c r="F1246" s="166" t="s">
        <v>1243</v>
      </c>
      <c r="H1246" s="165" t="s">
        <v>1</v>
      </c>
      <c r="L1246" s="164"/>
      <c r="M1246" s="167"/>
      <c r="N1246" s="168"/>
      <c r="O1246" s="168"/>
      <c r="P1246" s="168"/>
      <c r="Q1246" s="168"/>
      <c r="R1246" s="168"/>
      <c r="S1246" s="168"/>
      <c r="T1246" s="169"/>
      <c r="AT1246" s="165" t="s">
        <v>230</v>
      </c>
      <c r="AU1246" s="165" t="s">
        <v>84</v>
      </c>
      <c r="AV1246" s="13" t="s">
        <v>82</v>
      </c>
      <c r="AW1246" s="13" t="s">
        <v>30</v>
      </c>
      <c r="AX1246" s="13" t="s">
        <v>74</v>
      </c>
      <c r="AY1246" s="165" t="s">
        <v>133</v>
      </c>
    </row>
    <row r="1247" spans="2:51" s="13" customFormat="1" ht="11.25">
      <c r="B1247" s="164"/>
      <c r="D1247" s="150" t="s">
        <v>230</v>
      </c>
      <c r="E1247" s="165" t="s">
        <v>1</v>
      </c>
      <c r="F1247" s="166" t="s">
        <v>1244</v>
      </c>
      <c r="H1247" s="165" t="s">
        <v>1</v>
      </c>
      <c r="L1247" s="164"/>
      <c r="M1247" s="167"/>
      <c r="N1247" s="168"/>
      <c r="O1247" s="168"/>
      <c r="P1247" s="168"/>
      <c r="Q1247" s="168"/>
      <c r="R1247" s="168"/>
      <c r="S1247" s="168"/>
      <c r="T1247" s="169"/>
      <c r="AT1247" s="165" t="s">
        <v>230</v>
      </c>
      <c r="AU1247" s="165" t="s">
        <v>84</v>
      </c>
      <c r="AV1247" s="13" t="s">
        <v>82</v>
      </c>
      <c r="AW1247" s="13" t="s">
        <v>30</v>
      </c>
      <c r="AX1247" s="13" t="s">
        <v>74</v>
      </c>
      <c r="AY1247" s="165" t="s">
        <v>133</v>
      </c>
    </row>
    <row r="1248" spans="2:51" s="13" customFormat="1" ht="11.25">
      <c r="B1248" s="164"/>
      <c r="D1248" s="150" t="s">
        <v>230</v>
      </c>
      <c r="E1248" s="165" t="s">
        <v>1</v>
      </c>
      <c r="F1248" s="166" t="s">
        <v>709</v>
      </c>
      <c r="H1248" s="165" t="s">
        <v>1</v>
      </c>
      <c r="L1248" s="164"/>
      <c r="M1248" s="167"/>
      <c r="N1248" s="168"/>
      <c r="O1248" s="168"/>
      <c r="P1248" s="168"/>
      <c r="Q1248" s="168"/>
      <c r="R1248" s="168"/>
      <c r="S1248" s="168"/>
      <c r="T1248" s="169"/>
      <c r="AT1248" s="165" t="s">
        <v>230</v>
      </c>
      <c r="AU1248" s="165" t="s">
        <v>84</v>
      </c>
      <c r="AV1248" s="13" t="s">
        <v>82</v>
      </c>
      <c r="AW1248" s="13" t="s">
        <v>30</v>
      </c>
      <c r="AX1248" s="13" t="s">
        <v>74</v>
      </c>
      <c r="AY1248" s="165" t="s">
        <v>133</v>
      </c>
    </row>
    <row r="1249" spans="2:51" s="14" customFormat="1" ht="11.25">
      <c r="B1249" s="170"/>
      <c r="D1249" s="150" t="s">
        <v>230</v>
      </c>
      <c r="E1249" s="171" t="s">
        <v>1</v>
      </c>
      <c r="F1249" s="172" t="s">
        <v>328</v>
      </c>
      <c r="H1249" s="173">
        <v>46</v>
      </c>
      <c r="L1249" s="170"/>
      <c r="M1249" s="174"/>
      <c r="N1249" s="175"/>
      <c r="O1249" s="175"/>
      <c r="P1249" s="175"/>
      <c r="Q1249" s="175"/>
      <c r="R1249" s="175"/>
      <c r="S1249" s="175"/>
      <c r="T1249" s="176"/>
      <c r="AT1249" s="171" t="s">
        <v>230</v>
      </c>
      <c r="AU1249" s="171" t="s">
        <v>84</v>
      </c>
      <c r="AV1249" s="14" t="s">
        <v>84</v>
      </c>
      <c r="AW1249" s="14" t="s">
        <v>30</v>
      </c>
      <c r="AX1249" s="14" t="s">
        <v>74</v>
      </c>
      <c r="AY1249" s="171" t="s">
        <v>133</v>
      </c>
    </row>
    <row r="1250" spans="2:51" s="13" customFormat="1" ht="11.25">
      <c r="B1250" s="164"/>
      <c r="D1250" s="150" t="s">
        <v>230</v>
      </c>
      <c r="E1250" s="165" t="s">
        <v>1</v>
      </c>
      <c r="F1250" s="166" t="s">
        <v>831</v>
      </c>
      <c r="H1250" s="165" t="s">
        <v>1</v>
      </c>
      <c r="L1250" s="164"/>
      <c r="M1250" s="167"/>
      <c r="N1250" s="168"/>
      <c r="O1250" s="168"/>
      <c r="P1250" s="168"/>
      <c r="Q1250" s="168"/>
      <c r="R1250" s="168"/>
      <c r="S1250" s="168"/>
      <c r="T1250" s="169"/>
      <c r="AT1250" s="165" t="s">
        <v>230</v>
      </c>
      <c r="AU1250" s="165" t="s">
        <v>84</v>
      </c>
      <c r="AV1250" s="13" t="s">
        <v>82</v>
      </c>
      <c r="AW1250" s="13" t="s">
        <v>30</v>
      </c>
      <c r="AX1250" s="13" t="s">
        <v>74</v>
      </c>
      <c r="AY1250" s="165" t="s">
        <v>133</v>
      </c>
    </row>
    <row r="1251" spans="2:51" s="14" customFormat="1" ht="11.25">
      <c r="B1251" s="170"/>
      <c r="D1251" s="150" t="s">
        <v>230</v>
      </c>
      <c r="E1251" s="171" t="s">
        <v>1</v>
      </c>
      <c r="F1251" s="172" t="s">
        <v>935</v>
      </c>
      <c r="H1251" s="173">
        <v>141</v>
      </c>
      <c r="L1251" s="170"/>
      <c r="M1251" s="174"/>
      <c r="N1251" s="175"/>
      <c r="O1251" s="175"/>
      <c r="P1251" s="175"/>
      <c r="Q1251" s="175"/>
      <c r="R1251" s="175"/>
      <c r="S1251" s="175"/>
      <c r="T1251" s="176"/>
      <c r="AT1251" s="171" t="s">
        <v>230</v>
      </c>
      <c r="AU1251" s="171" t="s">
        <v>84</v>
      </c>
      <c r="AV1251" s="14" t="s">
        <v>84</v>
      </c>
      <c r="AW1251" s="14" t="s">
        <v>30</v>
      </c>
      <c r="AX1251" s="14" t="s">
        <v>74</v>
      </c>
      <c r="AY1251" s="171" t="s">
        <v>133</v>
      </c>
    </row>
    <row r="1252" spans="2:51" s="13" customFormat="1" ht="11.25">
      <c r="B1252" s="164"/>
      <c r="D1252" s="150" t="s">
        <v>230</v>
      </c>
      <c r="E1252" s="165" t="s">
        <v>1</v>
      </c>
      <c r="F1252" s="166" t="s">
        <v>713</v>
      </c>
      <c r="H1252" s="165" t="s">
        <v>1</v>
      </c>
      <c r="L1252" s="164"/>
      <c r="M1252" s="167"/>
      <c r="N1252" s="168"/>
      <c r="O1252" s="168"/>
      <c r="P1252" s="168"/>
      <c r="Q1252" s="168"/>
      <c r="R1252" s="168"/>
      <c r="S1252" s="168"/>
      <c r="T1252" s="169"/>
      <c r="AT1252" s="165" t="s">
        <v>230</v>
      </c>
      <c r="AU1252" s="165" t="s">
        <v>84</v>
      </c>
      <c r="AV1252" s="13" t="s">
        <v>82</v>
      </c>
      <c r="AW1252" s="13" t="s">
        <v>30</v>
      </c>
      <c r="AX1252" s="13" t="s">
        <v>74</v>
      </c>
      <c r="AY1252" s="165" t="s">
        <v>133</v>
      </c>
    </row>
    <row r="1253" spans="2:51" s="14" customFormat="1" ht="11.25">
      <c r="B1253" s="170"/>
      <c r="D1253" s="150" t="s">
        <v>230</v>
      </c>
      <c r="E1253" s="171" t="s">
        <v>1</v>
      </c>
      <c r="F1253" s="172" t="s">
        <v>1245</v>
      </c>
      <c r="H1253" s="173">
        <v>243</v>
      </c>
      <c r="L1253" s="170"/>
      <c r="M1253" s="174"/>
      <c r="N1253" s="175"/>
      <c r="O1253" s="175"/>
      <c r="P1253" s="175"/>
      <c r="Q1253" s="175"/>
      <c r="R1253" s="175"/>
      <c r="S1253" s="175"/>
      <c r="T1253" s="176"/>
      <c r="AT1253" s="171" t="s">
        <v>230</v>
      </c>
      <c r="AU1253" s="171" t="s">
        <v>84</v>
      </c>
      <c r="AV1253" s="14" t="s">
        <v>84</v>
      </c>
      <c r="AW1253" s="14" t="s">
        <v>30</v>
      </c>
      <c r="AX1253" s="14" t="s">
        <v>74</v>
      </c>
      <c r="AY1253" s="171" t="s">
        <v>133</v>
      </c>
    </row>
    <row r="1254" spans="2:51" s="13" customFormat="1" ht="11.25">
      <c r="B1254" s="164"/>
      <c r="D1254" s="150" t="s">
        <v>230</v>
      </c>
      <c r="E1254" s="165" t="s">
        <v>1</v>
      </c>
      <c r="F1254" s="166" t="s">
        <v>1246</v>
      </c>
      <c r="H1254" s="165" t="s">
        <v>1</v>
      </c>
      <c r="L1254" s="164"/>
      <c r="M1254" s="167"/>
      <c r="N1254" s="168"/>
      <c r="O1254" s="168"/>
      <c r="P1254" s="168"/>
      <c r="Q1254" s="168"/>
      <c r="R1254" s="168"/>
      <c r="S1254" s="168"/>
      <c r="T1254" s="169"/>
      <c r="AT1254" s="165" t="s">
        <v>230</v>
      </c>
      <c r="AU1254" s="165" t="s">
        <v>84</v>
      </c>
      <c r="AV1254" s="13" t="s">
        <v>82</v>
      </c>
      <c r="AW1254" s="13" t="s">
        <v>30</v>
      </c>
      <c r="AX1254" s="13" t="s">
        <v>74</v>
      </c>
      <c r="AY1254" s="165" t="s">
        <v>133</v>
      </c>
    </row>
    <row r="1255" spans="2:51" s="13" customFormat="1" ht="11.25">
      <c r="B1255" s="164"/>
      <c r="D1255" s="150" t="s">
        <v>230</v>
      </c>
      <c r="E1255" s="165" t="s">
        <v>1</v>
      </c>
      <c r="F1255" s="166" t="s">
        <v>1235</v>
      </c>
      <c r="H1255" s="165" t="s">
        <v>1</v>
      </c>
      <c r="L1255" s="164"/>
      <c r="M1255" s="167"/>
      <c r="N1255" s="168"/>
      <c r="O1255" s="168"/>
      <c r="P1255" s="168"/>
      <c r="Q1255" s="168"/>
      <c r="R1255" s="168"/>
      <c r="S1255" s="168"/>
      <c r="T1255" s="169"/>
      <c r="AT1255" s="165" t="s">
        <v>230</v>
      </c>
      <c r="AU1255" s="165" t="s">
        <v>84</v>
      </c>
      <c r="AV1255" s="13" t="s">
        <v>82</v>
      </c>
      <c r="AW1255" s="13" t="s">
        <v>30</v>
      </c>
      <c r="AX1255" s="13" t="s">
        <v>74</v>
      </c>
      <c r="AY1255" s="165" t="s">
        <v>133</v>
      </c>
    </row>
    <row r="1256" spans="2:51" s="14" customFormat="1" ht="11.25">
      <c r="B1256" s="170"/>
      <c r="D1256" s="150" t="s">
        <v>230</v>
      </c>
      <c r="E1256" s="171" t="s">
        <v>1</v>
      </c>
      <c r="F1256" s="172" t="s">
        <v>1236</v>
      </c>
      <c r="H1256" s="173">
        <v>34.74</v>
      </c>
      <c r="L1256" s="170"/>
      <c r="M1256" s="174"/>
      <c r="N1256" s="175"/>
      <c r="O1256" s="175"/>
      <c r="P1256" s="175"/>
      <c r="Q1256" s="175"/>
      <c r="R1256" s="175"/>
      <c r="S1256" s="175"/>
      <c r="T1256" s="176"/>
      <c r="AT1256" s="171" t="s">
        <v>230</v>
      </c>
      <c r="AU1256" s="171" t="s">
        <v>84</v>
      </c>
      <c r="AV1256" s="14" t="s">
        <v>84</v>
      </c>
      <c r="AW1256" s="14" t="s">
        <v>30</v>
      </c>
      <c r="AX1256" s="14" t="s">
        <v>74</v>
      </c>
      <c r="AY1256" s="171" t="s">
        <v>133</v>
      </c>
    </row>
    <row r="1257" spans="2:51" s="13" customFormat="1" ht="11.25">
      <c r="B1257" s="164"/>
      <c r="D1257" s="150" t="s">
        <v>230</v>
      </c>
      <c r="E1257" s="165" t="s">
        <v>1</v>
      </c>
      <c r="F1257" s="166" t="s">
        <v>1237</v>
      </c>
      <c r="H1257" s="165" t="s">
        <v>1</v>
      </c>
      <c r="L1257" s="164"/>
      <c r="M1257" s="167"/>
      <c r="N1257" s="168"/>
      <c r="O1257" s="168"/>
      <c r="P1257" s="168"/>
      <c r="Q1257" s="168"/>
      <c r="R1257" s="168"/>
      <c r="S1257" s="168"/>
      <c r="T1257" s="169"/>
      <c r="AT1257" s="165" t="s">
        <v>230</v>
      </c>
      <c r="AU1257" s="165" t="s">
        <v>84</v>
      </c>
      <c r="AV1257" s="13" t="s">
        <v>82</v>
      </c>
      <c r="AW1257" s="13" t="s">
        <v>30</v>
      </c>
      <c r="AX1257" s="13" t="s">
        <v>74</v>
      </c>
      <c r="AY1257" s="165" t="s">
        <v>133</v>
      </c>
    </row>
    <row r="1258" spans="2:51" s="14" customFormat="1" ht="11.25">
      <c r="B1258" s="170"/>
      <c r="D1258" s="150" t="s">
        <v>230</v>
      </c>
      <c r="E1258" s="171" t="s">
        <v>1</v>
      </c>
      <c r="F1258" s="172" t="s">
        <v>1238</v>
      </c>
      <c r="H1258" s="173">
        <v>167.4</v>
      </c>
      <c r="L1258" s="170"/>
      <c r="M1258" s="174"/>
      <c r="N1258" s="175"/>
      <c r="O1258" s="175"/>
      <c r="P1258" s="175"/>
      <c r="Q1258" s="175"/>
      <c r="R1258" s="175"/>
      <c r="S1258" s="175"/>
      <c r="T1258" s="176"/>
      <c r="AT1258" s="171" t="s">
        <v>230</v>
      </c>
      <c r="AU1258" s="171" t="s">
        <v>84</v>
      </c>
      <c r="AV1258" s="14" t="s">
        <v>84</v>
      </c>
      <c r="AW1258" s="14" t="s">
        <v>30</v>
      </c>
      <c r="AX1258" s="14" t="s">
        <v>74</v>
      </c>
      <c r="AY1258" s="171" t="s">
        <v>133</v>
      </c>
    </row>
    <row r="1259" spans="2:51" s="13" customFormat="1" ht="11.25">
      <c r="B1259" s="164"/>
      <c r="D1259" s="150" t="s">
        <v>230</v>
      </c>
      <c r="E1259" s="165" t="s">
        <v>1</v>
      </c>
      <c r="F1259" s="166" t="s">
        <v>1239</v>
      </c>
      <c r="H1259" s="165" t="s">
        <v>1</v>
      </c>
      <c r="L1259" s="164"/>
      <c r="M1259" s="167"/>
      <c r="N1259" s="168"/>
      <c r="O1259" s="168"/>
      <c r="P1259" s="168"/>
      <c r="Q1259" s="168"/>
      <c r="R1259" s="168"/>
      <c r="S1259" s="168"/>
      <c r="T1259" s="169"/>
      <c r="AT1259" s="165" t="s">
        <v>230</v>
      </c>
      <c r="AU1259" s="165" t="s">
        <v>84</v>
      </c>
      <c r="AV1259" s="13" t="s">
        <v>82</v>
      </c>
      <c r="AW1259" s="13" t="s">
        <v>30</v>
      </c>
      <c r="AX1259" s="13" t="s">
        <v>74</v>
      </c>
      <c r="AY1259" s="165" t="s">
        <v>133</v>
      </c>
    </row>
    <row r="1260" spans="2:51" s="14" customFormat="1" ht="11.25">
      <c r="B1260" s="170"/>
      <c r="D1260" s="150" t="s">
        <v>230</v>
      </c>
      <c r="E1260" s="171" t="s">
        <v>1</v>
      </c>
      <c r="F1260" s="172" t="s">
        <v>1240</v>
      </c>
      <c r="H1260" s="173">
        <v>153.7</v>
      </c>
      <c r="L1260" s="170"/>
      <c r="M1260" s="174"/>
      <c r="N1260" s="175"/>
      <c r="O1260" s="175"/>
      <c r="P1260" s="175"/>
      <c r="Q1260" s="175"/>
      <c r="R1260" s="175"/>
      <c r="S1260" s="175"/>
      <c r="T1260" s="176"/>
      <c r="AT1260" s="171" t="s">
        <v>230</v>
      </c>
      <c r="AU1260" s="171" t="s">
        <v>84</v>
      </c>
      <c r="AV1260" s="14" t="s">
        <v>84</v>
      </c>
      <c r="AW1260" s="14" t="s">
        <v>30</v>
      </c>
      <c r="AX1260" s="14" t="s">
        <v>74</v>
      </c>
      <c r="AY1260" s="171" t="s">
        <v>133</v>
      </c>
    </row>
    <row r="1261" spans="2:51" s="13" customFormat="1" ht="11.25">
      <c r="B1261" s="164"/>
      <c r="D1261" s="150" t="s">
        <v>230</v>
      </c>
      <c r="E1261" s="165" t="s">
        <v>1</v>
      </c>
      <c r="F1261" s="166" t="s">
        <v>715</v>
      </c>
      <c r="H1261" s="165" t="s">
        <v>1</v>
      </c>
      <c r="L1261" s="164"/>
      <c r="M1261" s="167"/>
      <c r="N1261" s="168"/>
      <c r="O1261" s="168"/>
      <c r="P1261" s="168"/>
      <c r="Q1261" s="168"/>
      <c r="R1261" s="168"/>
      <c r="S1261" s="168"/>
      <c r="T1261" s="169"/>
      <c r="AT1261" s="165" t="s">
        <v>230</v>
      </c>
      <c r="AU1261" s="165" t="s">
        <v>84</v>
      </c>
      <c r="AV1261" s="13" t="s">
        <v>82</v>
      </c>
      <c r="AW1261" s="13" t="s">
        <v>30</v>
      </c>
      <c r="AX1261" s="13" t="s">
        <v>74</v>
      </c>
      <c r="AY1261" s="165" t="s">
        <v>133</v>
      </c>
    </row>
    <row r="1262" spans="2:51" s="14" customFormat="1" ht="11.25">
      <c r="B1262" s="170"/>
      <c r="D1262" s="150" t="s">
        <v>230</v>
      </c>
      <c r="E1262" s="171" t="s">
        <v>1</v>
      </c>
      <c r="F1262" s="172" t="s">
        <v>1241</v>
      </c>
      <c r="H1262" s="173">
        <v>33.5</v>
      </c>
      <c r="L1262" s="170"/>
      <c r="M1262" s="174"/>
      <c r="N1262" s="175"/>
      <c r="O1262" s="175"/>
      <c r="P1262" s="175"/>
      <c r="Q1262" s="175"/>
      <c r="R1262" s="175"/>
      <c r="S1262" s="175"/>
      <c r="T1262" s="176"/>
      <c r="AT1262" s="171" t="s">
        <v>230</v>
      </c>
      <c r="AU1262" s="171" t="s">
        <v>84</v>
      </c>
      <c r="AV1262" s="14" t="s">
        <v>84</v>
      </c>
      <c r="AW1262" s="14" t="s">
        <v>30</v>
      </c>
      <c r="AX1262" s="14" t="s">
        <v>74</v>
      </c>
      <c r="AY1262" s="171" t="s">
        <v>133</v>
      </c>
    </row>
    <row r="1263" spans="2:51" s="15" customFormat="1" ht="11.25">
      <c r="B1263" s="177"/>
      <c r="D1263" s="150" t="s">
        <v>230</v>
      </c>
      <c r="E1263" s="178" t="s">
        <v>1</v>
      </c>
      <c r="F1263" s="179" t="s">
        <v>233</v>
      </c>
      <c r="H1263" s="180">
        <v>1240.88</v>
      </c>
      <c r="L1263" s="177"/>
      <c r="M1263" s="181"/>
      <c r="N1263" s="182"/>
      <c r="O1263" s="182"/>
      <c r="P1263" s="182"/>
      <c r="Q1263" s="182"/>
      <c r="R1263" s="182"/>
      <c r="S1263" s="182"/>
      <c r="T1263" s="183"/>
      <c r="AT1263" s="178" t="s">
        <v>230</v>
      </c>
      <c r="AU1263" s="178" t="s">
        <v>84</v>
      </c>
      <c r="AV1263" s="15" t="s">
        <v>138</v>
      </c>
      <c r="AW1263" s="15" t="s">
        <v>30</v>
      </c>
      <c r="AX1263" s="15" t="s">
        <v>82</v>
      </c>
      <c r="AY1263" s="178" t="s">
        <v>133</v>
      </c>
    </row>
    <row r="1264" spans="1:65" s="2" customFormat="1" ht="16.5" customHeight="1">
      <c r="A1264" s="30"/>
      <c r="B1264" s="136"/>
      <c r="C1264" s="184" t="s">
        <v>1247</v>
      </c>
      <c r="D1264" s="184" t="s">
        <v>244</v>
      </c>
      <c r="E1264" s="185" t="s">
        <v>1248</v>
      </c>
      <c r="F1264" s="186" t="s">
        <v>1249</v>
      </c>
      <c r="G1264" s="187" t="s">
        <v>229</v>
      </c>
      <c r="H1264" s="188">
        <v>1.216</v>
      </c>
      <c r="I1264" s="245"/>
      <c r="J1264" s="189">
        <f>ROUND(I1264*H1264,2)</f>
        <v>0</v>
      </c>
      <c r="K1264" s="190"/>
      <c r="L1264" s="191"/>
      <c r="M1264" s="192" t="s">
        <v>1</v>
      </c>
      <c r="N1264" s="193" t="s">
        <v>39</v>
      </c>
      <c r="O1264" s="146">
        <v>0</v>
      </c>
      <c r="P1264" s="146">
        <f>O1264*H1264</f>
        <v>0</v>
      </c>
      <c r="Q1264" s="146">
        <v>0</v>
      </c>
      <c r="R1264" s="146">
        <f>Q1264*H1264</f>
        <v>0</v>
      </c>
      <c r="S1264" s="146">
        <v>0</v>
      </c>
      <c r="T1264" s="147">
        <f>S1264*H1264</f>
        <v>0</v>
      </c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R1264" s="148" t="s">
        <v>281</v>
      </c>
      <c r="AT1264" s="148" t="s">
        <v>244</v>
      </c>
      <c r="AU1264" s="148" t="s">
        <v>84</v>
      </c>
      <c r="AY1264" s="18" t="s">
        <v>133</v>
      </c>
      <c r="BE1264" s="149">
        <f>IF(N1264="základní",J1264,0)</f>
        <v>0</v>
      </c>
      <c r="BF1264" s="149">
        <f>IF(N1264="snížená",J1264,0)</f>
        <v>0</v>
      </c>
      <c r="BG1264" s="149">
        <f>IF(N1264="zákl. přenesená",J1264,0)</f>
        <v>0</v>
      </c>
      <c r="BH1264" s="149">
        <f>IF(N1264="sníž. přenesená",J1264,0)</f>
        <v>0</v>
      </c>
      <c r="BI1264" s="149">
        <f>IF(N1264="nulová",J1264,0)</f>
        <v>0</v>
      </c>
      <c r="BJ1264" s="18" t="s">
        <v>82</v>
      </c>
      <c r="BK1264" s="149">
        <f>ROUND(I1264*H1264,2)</f>
        <v>0</v>
      </c>
      <c r="BL1264" s="18" t="s">
        <v>169</v>
      </c>
      <c r="BM1264" s="148" t="s">
        <v>1250</v>
      </c>
    </row>
    <row r="1265" spans="2:51" s="13" customFormat="1" ht="11.25">
      <c r="B1265" s="164"/>
      <c r="D1265" s="150" t="s">
        <v>230</v>
      </c>
      <c r="E1265" s="165" t="s">
        <v>1</v>
      </c>
      <c r="F1265" s="166" t="s">
        <v>1251</v>
      </c>
      <c r="H1265" s="165" t="s">
        <v>1</v>
      </c>
      <c r="L1265" s="164"/>
      <c r="M1265" s="167"/>
      <c r="N1265" s="168"/>
      <c r="O1265" s="168"/>
      <c r="P1265" s="168"/>
      <c r="Q1265" s="168"/>
      <c r="R1265" s="168"/>
      <c r="S1265" s="168"/>
      <c r="T1265" s="169"/>
      <c r="AT1265" s="165" t="s">
        <v>230</v>
      </c>
      <c r="AU1265" s="165" t="s">
        <v>84</v>
      </c>
      <c r="AV1265" s="13" t="s">
        <v>82</v>
      </c>
      <c r="AW1265" s="13" t="s">
        <v>30</v>
      </c>
      <c r="AX1265" s="13" t="s">
        <v>74</v>
      </c>
      <c r="AY1265" s="165" t="s">
        <v>133</v>
      </c>
    </row>
    <row r="1266" spans="2:51" s="13" customFormat="1" ht="11.25">
      <c r="B1266" s="164"/>
      <c r="D1266" s="150" t="s">
        <v>230</v>
      </c>
      <c r="E1266" s="165" t="s">
        <v>1</v>
      </c>
      <c r="F1266" s="166" t="s">
        <v>1235</v>
      </c>
      <c r="H1266" s="165" t="s">
        <v>1</v>
      </c>
      <c r="L1266" s="164"/>
      <c r="M1266" s="167"/>
      <c r="N1266" s="168"/>
      <c r="O1266" s="168"/>
      <c r="P1266" s="168"/>
      <c r="Q1266" s="168"/>
      <c r="R1266" s="168"/>
      <c r="S1266" s="168"/>
      <c r="T1266" s="169"/>
      <c r="AT1266" s="165" t="s">
        <v>230</v>
      </c>
      <c r="AU1266" s="165" t="s">
        <v>84</v>
      </c>
      <c r="AV1266" s="13" t="s">
        <v>82</v>
      </c>
      <c r="AW1266" s="13" t="s">
        <v>30</v>
      </c>
      <c r="AX1266" s="13" t="s">
        <v>74</v>
      </c>
      <c r="AY1266" s="165" t="s">
        <v>133</v>
      </c>
    </row>
    <row r="1267" spans="2:51" s="14" customFormat="1" ht="11.25">
      <c r="B1267" s="170"/>
      <c r="D1267" s="150" t="s">
        <v>230</v>
      </c>
      <c r="E1267" s="171" t="s">
        <v>1</v>
      </c>
      <c r="F1267" s="172" t="s">
        <v>1252</v>
      </c>
      <c r="H1267" s="173">
        <v>0.104</v>
      </c>
      <c r="L1267" s="170"/>
      <c r="M1267" s="174"/>
      <c r="N1267" s="175"/>
      <c r="O1267" s="175"/>
      <c r="P1267" s="175"/>
      <c r="Q1267" s="175"/>
      <c r="R1267" s="175"/>
      <c r="S1267" s="175"/>
      <c r="T1267" s="176"/>
      <c r="AT1267" s="171" t="s">
        <v>230</v>
      </c>
      <c r="AU1267" s="171" t="s">
        <v>84</v>
      </c>
      <c r="AV1267" s="14" t="s">
        <v>84</v>
      </c>
      <c r="AW1267" s="14" t="s">
        <v>30</v>
      </c>
      <c r="AX1267" s="14" t="s">
        <v>74</v>
      </c>
      <c r="AY1267" s="171" t="s">
        <v>133</v>
      </c>
    </row>
    <row r="1268" spans="2:51" s="13" customFormat="1" ht="11.25">
      <c r="B1268" s="164"/>
      <c r="D1268" s="150" t="s">
        <v>230</v>
      </c>
      <c r="E1268" s="165" t="s">
        <v>1</v>
      </c>
      <c r="F1268" s="166" t="s">
        <v>1237</v>
      </c>
      <c r="H1268" s="165" t="s">
        <v>1</v>
      </c>
      <c r="L1268" s="164"/>
      <c r="M1268" s="167"/>
      <c r="N1268" s="168"/>
      <c r="O1268" s="168"/>
      <c r="P1268" s="168"/>
      <c r="Q1268" s="168"/>
      <c r="R1268" s="168"/>
      <c r="S1268" s="168"/>
      <c r="T1268" s="169"/>
      <c r="AT1268" s="165" t="s">
        <v>230</v>
      </c>
      <c r="AU1268" s="165" t="s">
        <v>84</v>
      </c>
      <c r="AV1268" s="13" t="s">
        <v>82</v>
      </c>
      <c r="AW1268" s="13" t="s">
        <v>30</v>
      </c>
      <c r="AX1268" s="13" t="s">
        <v>74</v>
      </c>
      <c r="AY1268" s="165" t="s">
        <v>133</v>
      </c>
    </row>
    <row r="1269" spans="2:51" s="14" customFormat="1" ht="11.25">
      <c r="B1269" s="170"/>
      <c r="D1269" s="150" t="s">
        <v>230</v>
      </c>
      <c r="E1269" s="171" t="s">
        <v>1</v>
      </c>
      <c r="F1269" s="172" t="s">
        <v>1253</v>
      </c>
      <c r="H1269" s="173">
        <v>0.502</v>
      </c>
      <c r="L1269" s="170"/>
      <c r="M1269" s="174"/>
      <c r="N1269" s="175"/>
      <c r="O1269" s="175"/>
      <c r="P1269" s="175"/>
      <c r="Q1269" s="175"/>
      <c r="R1269" s="175"/>
      <c r="S1269" s="175"/>
      <c r="T1269" s="176"/>
      <c r="AT1269" s="171" t="s">
        <v>230</v>
      </c>
      <c r="AU1269" s="171" t="s">
        <v>84</v>
      </c>
      <c r="AV1269" s="14" t="s">
        <v>84</v>
      </c>
      <c r="AW1269" s="14" t="s">
        <v>30</v>
      </c>
      <c r="AX1269" s="14" t="s">
        <v>74</v>
      </c>
      <c r="AY1269" s="171" t="s">
        <v>133</v>
      </c>
    </row>
    <row r="1270" spans="2:51" s="13" customFormat="1" ht="11.25">
      <c r="B1270" s="164"/>
      <c r="D1270" s="150" t="s">
        <v>230</v>
      </c>
      <c r="E1270" s="165" t="s">
        <v>1</v>
      </c>
      <c r="F1270" s="166" t="s">
        <v>1239</v>
      </c>
      <c r="H1270" s="165" t="s">
        <v>1</v>
      </c>
      <c r="L1270" s="164"/>
      <c r="M1270" s="167"/>
      <c r="N1270" s="168"/>
      <c r="O1270" s="168"/>
      <c r="P1270" s="168"/>
      <c r="Q1270" s="168"/>
      <c r="R1270" s="168"/>
      <c r="S1270" s="168"/>
      <c r="T1270" s="169"/>
      <c r="AT1270" s="165" t="s">
        <v>230</v>
      </c>
      <c r="AU1270" s="165" t="s">
        <v>84</v>
      </c>
      <c r="AV1270" s="13" t="s">
        <v>82</v>
      </c>
      <c r="AW1270" s="13" t="s">
        <v>30</v>
      </c>
      <c r="AX1270" s="13" t="s">
        <v>74</v>
      </c>
      <c r="AY1270" s="165" t="s">
        <v>133</v>
      </c>
    </row>
    <row r="1271" spans="2:51" s="14" customFormat="1" ht="11.25">
      <c r="B1271" s="170"/>
      <c r="D1271" s="150" t="s">
        <v>230</v>
      </c>
      <c r="E1271" s="171" t="s">
        <v>1</v>
      </c>
      <c r="F1271" s="172" t="s">
        <v>1254</v>
      </c>
      <c r="H1271" s="173">
        <v>0.461</v>
      </c>
      <c r="L1271" s="170"/>
      <c r="M1271" s="174"/>
      <c r="N1271" s="175"/>
      <c r="O1271" s="175"/>
      <c r="P1271" s="175"/>
      <c r="Q1271" s="175"/>
      <c r="R1271" s="175"/>
      <c r="S1271" s="175"/>
      <c r="T1271" s="176"/>
      <c r="AT1271" s="171" t="s">
        <v>230</v>
      </c>
      <c r="AU1271" s="171" t="s">
        <v>84</v>
      </c>
      <c r="AV1271" s="14" t="s">
        <v>84</v>
      </c>
      <c r="AW1271" s="14" t="s">
        <v>30</v>
      </c>
      <c r="AX1271" s="14" t="s">
        <v>74</v>
      </c>
      <c r="AY1271" s="171" t="s">
        <v>133</v>
      </c>
    </row>
    <row r="1272" spans="2:51" s="13" customFormat="1" ht="11.25">
      <c r="B1272" s="164"/>
      <c r="D1272" s="150" t="s">
        <v>230</v>
      </c>
      <c r="E1272" s="165" t="s">
        <v>1</v>
      </c>
      <c r="F1272" s="166" t="s">
        <v>715</v>
      </c>
      <c r="H1272" s="165" t="s">
        <v>1</v>
      </c>
      <c r="L1272" s="164"/>
      <c r="M1272" s="167"/>
      <c r="N1272" s="168"/>
      <c r="O1272" s="168"/>
      <c r="P1272" s="168"/>
      <c r="Q1272" s="168"/>
      <c r="R1272" s="168"/>
      <c r="S1272" s="168"/>
      <c r="T1272" s="169"/>
      <c r="AT1272" s="165" t="s">
        <v>230</v>
      </c>
      <c r="AU1272" s="165" t="s">
        <v>84</v>
      </c>
      <c r="AV1272" s="13" t="s">
        <v>82</v>
      </c>
      <c r="AW1272" s="13" t="s">
        <v>30</v>
      </c>
      <c r="AX1272" s="13" t="s">
        <v>74</v>
      </c>
      <c r="AY1272" s="165" t="s">
        <v>133</v>
      </c>
    </row>
    <row r="1273" spans="2:51" s="14" customFormat="1" ht="11.25">
      <c r="B1273" s="170"/>
      <c r="D1273" s="150" t="s">
        <v>230</v>
      </c>
      <c r="E1273" s="171" t="s">
        <v>1</v>
      </c>
      <c r="F1273" s="172" t="s">
        <v>1255</v>
      </c>
      <c r="H1273" s="173">
        <v>0.101</v>
      </c>
      <c r="L1273" s="170"/>
      <c r="M1273" s="174"/>
      <c r="N1273" s="175"/>
      <c r="O1273" s="175"/>
      <c r="P1273" s="175"/>
      <c r="Q1273" s="175"/>
      <c r="R1273" s="175"/>
      <c r="S1273" s="175"/>
      <c r="T1273" s="176"/>
      <c r="AT1273" s="171" t="s">
        <v>230</v>
      </c>
      <c r="AU1273" s="171" t="s">
        <v>84</v>
      </c>
      <c r="AV1273" s="14" t="s">
        <v>84</v>
      </c>
      <c r="AW1273" s="14" t="s">
        <v>30</v>
      </c>
      <c r="AX1273" s="14" t="s">
        <v>74</v>
      </c>
      <c r="AY1273" s="171" t="s">
        <v>133</v>
      </c>
    </row>
    <row r="1274" spans="2:51" s="13" customFormat="1" ht="11.25">
      <c r="B1274" s="164"/>
      <c r="D1274" s="150" t="s">
        <v>230</v>
      </c>
      <c r="E1274" s="165" t="s">
        <v>1</v>
      </c>
      <c r="F1274" s="166" t="s">
        <v>564</v>
      </c>
      <c r="H1274" s="165" t="s">
        <v>1</v>
      </c>
      <c r="L1274" s="164"/>
      <c r="M1274" s="167"/>
      <c r="N1274" s="168"/>
      <c r="O1274" s="168"/>
      <c r="P1274" s="168"/>
      <c r="Q1274" s="168"/>
      <c r="R1274" s="168"/>
      <c r="S1274" s="168"/>
      <c r="T1274" s="169"/>
      <c r="AT1274" s="165" t="s">
        <v>230</v>
      </c>
      <c r="AU1274" s="165" t="s">
        <v>84</v>
      </c>
      <c r="AV1274" s="13" t="s">
        <v>82</v>
      </c>
      <c r="AW1274" s="13" t="s">
        <v>30</v>
      </c>
      <c r="AX1274" s="13" t="s">
        <v>74</v>
      </c>
      <c r="AY1274" s="165" t="s">
        <v>133</v>
      </c>
    </row>
    <row r="1275" spans="2:51" s="14" customFormat="1" ht="11.25">
      <c r="B1275" s="170"/>
      <c r="D1275" s="150" t="s">
        <v>230</v>
      </c>
      <c r="E1275" s="171" t="s">
        <v>1</v>
      </c>
      <c r="F1275" s="172" t="s">
        <v>1256</v>
      </c>
      <c r="H1275" s="173">
        <v>0.048</v>
      </c>
      <c r="L1275" s="170"/>
      <c r="M1275" s="174"/>
      <c r="N1275" s="175"/>
      <c r="O1275" s="175"/>
      <c r="P1275" s="175"/>
      <c r="Q1275" s="175"/>
      <c r="R1275" s="175"/>
      <c r="S1275" s="175"/>
      <c r="T1275" s="176"/>
      <c r="AT1275" s="171" t="s">
        <v>230</v>
      </c>
      <c r="AU1275" s="171" t="s">
        <v>84</v>
      </c>
      <c r="AV1275" s="14" t="s">
        <v>84</v>
      </c>
      <c r="AW1275" s="14" t="s">
        <v>30</v>
      </c>
      <c r="AX1275" s="14" t="s">
        <v>74</v>
      </c>
      <c r="AY1275" s="171" t="s">
        <v>133</v>
      </c>
    </row>
    <row r="1276" spans="2:51" s="15" customFormat="1" ht="11.25">
      <c r="B1276" s="177"/>
      <c r="D1276" s="150" t="s">
        <v>230</v>
      </c>
      <c r="E1276" s="178" t="s">
        <v>1</v>
      </c>
      <c r="F1276" s="179" t="s">
        <v>233</v>
      </c>
      <c r="H1276" s="180">
        <v>1.216</v>
      </c>
      <c r="L1276" s="177"/>
      <c r="M1276" s="181"/>
      <c r="N1276" s="182"/>
      <c r="O1276" s="182"/>
      <c r="P1276" s="182"/>
      <c r="Q1276" s="182"/>
      <c r="R1276" s="182"/>
      <c r="S1276" s="182"/>
      <c r="T1276" s="183"/>
      <c r="AT1276" s="178" t="s">
        <v>230</v>
      </c>
      <c r="AU1276" s="178" t="s">
        <v>84</v>
      </c>
      <c r="AV1276" s="15" t="s">
        <v>138</v>
      </c>
      <c r="AW1276" s="15" t="s">
        <v>30</v>
      </c>
      <c r="AX1276" s="15" t="s">
        <v>82</v>
      </c>
      <c r="AY1276" s="178" t="s">
        <v>133</v>
      </c>
    </row>
    <row r="1277" spans="1:65" s="2" customFormat="1" ht="16.5" customHeight="1">
      <c r="A1277" s="30"/>
      <c r="B1277" s="136"/>
      <c r="C1277" s="184" t="s">
        <v>699</v>
      </c>
      <c r="D1277" s="184" t="s">
        <v>244</v>
      </c>
      <c r="E1277" s="185" t="s">
        <v>1257</v>
      </c>
      <c r="F1277" s="186" t="s">
        <v>1258</v>
      </c>
      <c r="G1277" s="187" t="s">
        <v>229</v>
      </c>
      <c r="H1277" s="188">
        <v>1.626</v>
      </c>
      <c r="I1277" s="245"/>
      <c r="J1277" s="189">
        <f>ROUND(I1277*H1277,2)</f>
        <v>0</v>
      </c>
      <c r="K1277" s="190"/>
      <c r="L1277" s="191"/>
      <c r="M1277" s="192" t="s">
        <v>1</v>
      </c>
      <c r="N1277" s="193" t="s">
        <v>39</v>
      </c>
      <c r="O1277" s="146">
        <v>0</v>
      </c>
      <c r="P1277" s="146">
        <f>O1277*H1277</f>
        <v>0</v>
      </c>
      <c r="Q1277" s="146">
        <v>0</v>
      </c>
      <c r="R1277" s="146">
        <f>Q1277*H1277</f>
        <v>0</v>
      </c>
      <c r="S1277" s="146">
        <v>0</v>
      </c>
      <c r="T1277" s="147">
        <f>S1277*H1277</f>
        <v>0</v>
      </c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R1277" s="148" t="s">
        <v>281</v>
      </c>
      <c r="AT1277" s="148" t="s">
        <v>244</v>
      </c>
      <c r="AU1277" s="148" t="s">
        <v>84</v>
      </c>
      <c r="AY1277" s="18" t="s">
        <v>133</v>
      </c>
      <c r="BE1277" s="149">
        <f>IF(N1277="základní",J1277,0)</f>
        <v>0</v>
      </c>
      <c r="BF1277" s="149">
        <f>IF(N1277="snížená",J1277,0)</f>
        <v>0</v>
      </c>
      <c r="BG1277" s="149">
        <f>IF(N1277="zákl. přenesená",J1277,0)</f>
        <v>0</v>
      </c>
      <c r="BH1277" s="149">
        <f>IF(N1277="sníž. přenesená",J1277,0)</f>
        <v>0</v>
      </c>
      <c r="BI1277" s="149">
        <f>IF(N1277="nulová",J1277,0)</f>
        <v>0</v>
      </c>
      <c r="BJ1277" s="18" t="s">
        <v>82</v>
      </c>
      <c r="BK1277" s="149">
        <f>ROUND(I1277*H1277,2)</f>
        <v>0</v>
      </c>
      <c r="BL1277" s="18" t="s">
        <v>169</v>
      </c>
      <c r="BM1277" s="148" t="s">
        <v>1259</v>
      </c>
    </row>
    <row r="1278" spans="2:51" s="13" customFormat="1" ht="11.25">
      <c r="B1278" s="164"/>
      <c r="D1278" s="150" t="s">
        <v>230</v>
      </c>
      <c r="E1278" s="165" t="s">
        <v>1</v>
      </c>
      <c r="F1278" s="166" t="s">
        <v>1260</v>
      </c>
      <c r="H1278" s="165" t="s">
        <v>1</v>
      </c>
      <c r="L1278" s="164"/>
      <c r="M1278" s="167"/>
      <c r="N1278" s="168"/>
      <c r="O1278" s="168"/>
      <c r="P1278" s="168"/>
      <c r="Q1278" s="168"/>
      <c r="R1278" s="168"/>
      <c r="S1278" s="168"/>
      <c r="T1278" s="169"/>
      <c r="AT1278" s="165" t="s">
        <v>230</v>
      </c>
      <c r="AU1278" s="165" t="s">
        <v>84</v>
      </c>
      <c r="AV1278" s="13" t="s">
        <v>82</v>
      </c>
      <c r="AW1278" s="13" t="s">
        <v>30</v>
      </c>
      <c r="AX1278" s="13" t="s">
        <v>74</v>
      </c>
      <c r="AY1278" s="165" t="s">
        <v>133</v>
      </c>
    </row>
    <row r="1279" spans="2:51" s="13" customFormat="1" ht="11.25">
      <c r="B1279" s="164"/>
      <c r="D1279" s="150" t="s">
        <v>230</v>
      </c>
      <c r="E1279" s="165" t="s">
        <v>1</v>
      </c>
      <c r="F1279" s="166" t="s">
        <v>1244</v>
      </c>
      <c r="H1279" s="165" t="s">
        <v>1</v>
      </c>
      <c r="L1279" s="164"/>
      <c r="M1279" s="167"/>
      <c r="N1279" s="168"/>
      <c r="O1279" s="168"/>
      <c r="P1279" s="168"/>
      <c r="Q1279" s="168"/>
      <c r="R1279" s="168"/>
      <c r="S1279" s="168"/>
      <c r="T1279" s="169"/>
      <c r="AT1279" s="165" t="s">
        <v>230</v>
      </c>
      <c r="AU1279" s="165" t="s">
        <v>84</v>
      </c>
      <c r="AV1279" s="13" t="s">
        <v>82</v>
      </c>
      <c r="AW1279" s="13" t="s">
        <v>30</v>
      </c>
      <c r="AX1279" s="13" t="s">
        <v>74</v>
      </c>
      <c r="AY1279" s="165" t="s">
        <v>133</v>
      </c>
    </row>
    <row r="1280" spans="2:51" s="13" customFormat="1" ht="11.25">
      <c r="B1280" s="164"/>
      <c r="D1280" s="150" t="s">
        <v>230</v>
      </c>
      <c r="E1280" s="165" t="s">
        <v>1</v>
      </c>
      <c r="F1280" s="166" t="s">
        <v>709</v>
      </c>
      <c r="H1280" s="165" t="s">
        <v>1</v>
      </c>
      <c r="L1280" s="164"/>
      <c r="M1280" s="167"/>
      <c r="N1280" s="168"/>
      <c r="O1280" s="168"/>
      <c r="P1280" s="168"/>
      <c r="Q1280" s="168"/>
      <c r="R1280" s="168"/>
      <c r="S1280" s="168"/>
      <c r="T1280" s="169"/>
      <c r="AT1280" s="165" t="s">
        <v>230</v>
      </c>
      <c r="AU1280" s="165" t="s">
        <v>84</v>
      </c>
      <c r="AV1280" s="13" t="s">
        <v>82</v>
      </c>
      <c r="AW1280" s="13" t="s">
        <v>30</v>
      </c>
      <c r="AX1280" s="13" t="s">
        <v>74</v>
      </c>
      <c r="AY1280" s="165" t="s">
        <v>133</v>
      </c>
    </row>
    <row r="1281" spans="2:51" s="14" customFormat="1" ht="11.25">
      <c r="B1281" s="170"/>
      <c r="D1281" s="150" t="s">
        <v>230</v>
      </c>
      <c r="E1281" s="171" t="s">
        <v>1</v>
      </c>
      <c r="F1281" s="172" t="s">
        <v>1261</v>
      </c>
      <c r="H1281" s="173">
        <v>0.166</v>
      </c>
      <c r="L1281" s="170"/>
      <c r="M1281" s="174"/>
      <c r="N1281" s="175"/>
      <c r="O1281" s="175"/>
      <c r="P1281" s="175"/>
      <c r="Q1281" s="175"/>
      <c r="R1281" s="175"/>
      <c r="S1281" s="175"/>
      <c r="T1281" s="176"/>
      <c r="AT1281" s="171" t="s">
        <v>230</v>
      </c>
      <c r="AU1281" s="171" t="s">
        <v>84</v>
      </c>
      <c r="AV1281" s="14" t="s">
        <v>84</v>
      </c>
      <c r="AW1281" s="14" t="s">
        <v>30</v>
      </c>
      <c r="AX1281" s="14" t="s">
        <v>74</v>
      </c>
      <c r="AY1281" s="171" t="s">
        <v>133</v>
      </c>
    </row>
    <row r="1282" spans="2:51" s="13" customFormat="1" ht="11.25">
      <c r="B1282" s="164"/>
      <c r="D1282" s="150" t="s">
        <v>230</v>
      </c>
      <c r="E1282" s="165" t="s">
        <v>1</v>
      </c>
      <c r="F1282" s="166" t="s">
        <v>711</v>
      </c>
      <c r="H1282" s="165" t="s">
        <v>1</v>
      </c>
      <c r="L1282" s="164"/>
      <c r="M1282" s="167"/>
      <c r="N1282" s="168"/>
      <c r="O1282" s="168"/>
      <c r="P1282" s="168"/>
      <c r="Q1282" s="168"/>
      <c r="R1282" s="168"/>
      <c r="S1282" s="168"/>
      <c r="T1282" s="169"/>
      <c r="AT1282" s="165" t="s">
        <v>230</v>
      </c>
      <c r="AU1282" s="165" t="s">
        <v>84</v>
      </c>
      <c r="AV1282" s="13" t="s">
        <v>82</v>
      </c>
      <c r="AW1282" s="13" t="s">
        <v>30</v>
      </c>
      <c r="AX1282" s="13" t="s">
        <v>74</v>
      </c>
      <c r="AY1282" s="165" t="s">
        <v>133</v>
      </c>
    </row>
    <row r="1283" spans="2:51" s="14" customFormat="1" ht="11.25">
      <c r="B1283" s="170"/>
      <c r="D1283" s="150" t="s">
        <v>230</v>
      </c>
      <c r="E1283" s="171" t="s">
        <v>1</v>
      </c>
      <c r="F1283" s="172" t="s">
        <v>1262</v>
      </c>
      <c r="H1283" s="173">
        <v>0.508</v>
      </c>
      <c r="L1283" s="170"/>
      <c r="M1283" s="174"/>
      <c r="N1283" s="175"/>
      <c r="O1283" s="175"/>
      <c r="P1283" s="175"/>
      <c r="Q1283" s="175"/>
      <c r="R1283" s="175"/>
      <c r="S1283" s="175"/>
      <c r="T1283" s="176"/>
      <c r="AT1283" s="171" t="s">
        <v>230</v>
      </c>
      <c r="AU1283" s="171" t="s">
        <v>84</v>
      </c>
      <c r="AV1283" s="14" t="s">
        <v>84</v>
      </c>
      <c r="AW1283" s="14" t="s">
        <v>30</v>
      </c>
      <c r="AX1283" s="14" t="s">
        <v>74</v>
      </c>
      <c r="AY1283" s="171" t="s">
        <v>133</v>
      </c>
    </row>
    <row r="1284" spans="2:51" s="13" customFormat="1" ht="11.25">
      <c r="B1284" s="164"/>
      <c r="D1284" s="150" t="s">
        <v>230</v>
      </c>
      <c r="E1284" s="165" t="s">
        <v>1</v>
      </c>
      <c r="F1284" s="166" t="s">
        <v>713</v>
      </c>
      <c r="H1284" s="165" t="s">
        <v>1</v>
      </c>
      <c r="L1284" s="164"/>
      <c r="M1284" s="167"/>
      <c r="N1284" s="168"/>
      <c r="O1284" s="168"/>
      <c r="P1284" s="168"/>
      <c r="Q1284" s="168"/>
      <c r="R1284" s="168"/>
      <c r="S1284" s="168"/>
      <c r="T1284" s="169"/>
      <c r="AT1284" s="165" t="s">
        <v>230</v>
      </c>
      <c r="AU1284" s="165" t="s">
        <v>84</v>
      </c>
      <c r="AV1284" s="13" t="s">
        <v>82</v>
      </c>
      <c r="AW1284" s="13" t="s">
        <v>30</v>
      </c>
      <c r="AX1284" s="13" t="s">
        <v>74</v>
      </c>
      <c r="AY1284" s="165" t="s">
        <v>133</v>
      </c>
    </row>
    <row r="1285" spans="2:51" s="14" customFormat="1" ht="11.25">
      <c r="B1285" s="170"/>
      <c r="D1285" s="150" t="s">
        <v>230</v>
      </c>
      <c r="E1285" s="171" t="s">
        <v>1</v>
      </c>
      <c r="F1285" s="172" t="s">
        <v>1263</v>
      </c>
      <c r="H1285" s="173">
        <v>0.875</v>
      </c>
      <c r="L1285" s="170"/>
      <c r="M1285" s="174"/>
      <c r="N1285" s="175"/>
      <c r="O1285" s="175"/>
      <c r="P1285" s="175"/>
      <c r="Q1285" s="175"/>
      <c r="R1285" s="175"/>
      <c r="S1285" s="175"/>
      <c r="T1285" s="176"/>
      <c r="AT1285" s="171" t="s">
        <v>230</v>
      </c>
      <c r="AU1285" s="171" t="s">
        <v>84</v>
      </c>
      <c r="AV1285" s="14" t="s">
        <v>84</v>
      </c>
      <c r="AW1285" s="14" t="s">
        <v>30</v>
      </c>
      <c r="AX1285" s="14" t="s">
        <v>74</v>
      </c>
      <c r="AY1285" s="171" t="s">
        <v>133</v>
      </c>
    </row>
    <row r="1286" spans="2:51" s="15" customFormat="1" ht="11.25">
      <c r="B1286" s="177"/>
      <c r="D1286" s="150" t="s">
        <v>230</v>
      </c>
      <c r="E1286" s="178" t="s">
        <v>1</v>
      </c>
      <c r="F1286" s="179" t="s">
        <v>233</v>
      </c>
      <c r="H1286" s="180">
        <v>1.549</v>
      </c>
      <c r="L1286" s="177"/>
      <c r="M1286" s="181"/>
      <c r="N1286" s="182"/>
      <c r="O1286" s="182"/>
      <c r="P1286" s="182"/>
      <c r="Q1286" s="182"/>
      <c r="R1286" s="182"/>
      <c r="S1286" s="182"/>
      <c r="T1286" s="183"/>
      <c r="AT1286" s="178" t="s">
        <v>230</v>
      </c>
      <c r="AU1286" s="178" t="s">
        <v>84</v>
      </c>
      <c r="AV1286" s="15" t="s">
        <v>138</v>
      </c>
      <c r="AW1286" s="15" t="s">
        <v>30</v>
      </c>
      <c r="AX1286" s="15" t="s">
        <v>74</v>
      </c>
      <c r="AY1286" s="178" t="s">
        <v>133</v>
      </c>
    </row>
    <row r="1287" spans="2:51" s="14" customFormat="1" ht="11.25">
      <c r="B1287" s="170"/>
      <c r="D1287" s="150" t="s">
        <v>230</v>
      </c>
      <c r="E1287" s="171" t="s">
        <v>1</v>
      </c>
      <c r="F1287" s="172" t="s">
        <v>1264</v>
      </c>
      <c r="H1287" s="173">
        <v>1.626</v>
      </c>
      <c r="L1287" s="170"/>
      <c r="M1287" s="174"/>
      <c r="N1287" s="175"/>
      <c r="O1287" s="175"/>
      <c r="P1287" s="175"/>
      <c r="Q1287" s="175"/>
      <c r="R1287" s="175"/>
      <c r="S1287" s="175"/>
      <c r="T1287" s="176"/>
      <c r="AT1287" s="171" t="s">
        <v>230</v>
      </c>
      <c r="AU1287" s="171" t="s">
        <v>84</v>
      </c>
      <c r="AV1287" s="14" t="s">
        <v>84</v>
      </c>
      <c r="AW1287" s="14" t="s">
        <v>30</v>
      </c>
      <c r="AX1287" s="14" t="s">
        <v>74</v>
      </c>
      <c r="AY1287" s="171" t="s">
        <v>133</v>
      </c>
    </row>
    <row r="1288" spans="2:51" s="15" customFormat="1" ht="11.25">
      <c r="B1288" s="177"/>
      <c r="D1288" s="150" t="s">
        <v>230</v>
      </c>
      <c r="E1288" s="178" t="s">
        <v>1</v>
      </c>
      <c r="F1288" s="179" t="s">
        <v>233</v>
      </c>
      <c r="H1288" s="180">
        <v>1.626</v>
      </c>
      <c r="L1288" s="177"/>
      <c r="M1288" s="181"/>
      <c r="N1288" s="182"/>
      <c r="O1288" s="182"/>
      <c r="P1288" s="182"/>
      <c r="Q1288" s="182"/>
      <c r="R1288" s="182"/>
      <c r="S1288" s="182"/>
      <c r="T1288" s="183"/>
      <c r="AT1288" s="178" t="s">
        <v>230</v>
      </c>
      <c r="AU1288" s="178" t="s">
        <v>84</v>
      </c>
      <c r="AV1288" s="15" t="s">
        <v>138</v>
      </c>
      <c r="AW1288" s="15" t="s">
        <v>30</v>
      </c>
      <c r="AX1288" s="15" t="s">
        <v>82</v>
      </c>
      <c r="AY1288" s="178" t="s">
        <v>133</v>
      </c>
    </row>
    <row r="1289" spans="1:65" s="2" customFormat="1" ht="24.2" customHeight="1">
      <c r="A1289" s="30"/>
      <c r="B1289" s="136"/>
      <c r="C1289" s="137" t="s">
        <v>1265</v>
      </c>
      <c r="D1289" s="137" t="s">
        <v>134</v>
      </c>
      <c r="E1289" s="138" t="s">
        <v>1266</v>
      </c>
      <c r="F1289" s="139" t="s">
        <v>1267</v>
      </c>
      <c r="G1289" s="140" t="s">
        <v>262</v>
      </c>
      <c r="H1289" s="141">
        <v>45.83</v>
      </c>
      <c r="I1289" s="242"/>
      <c r="J1289" s="142">
        <f>ROUND(I1289*H1289,2)</f>
        <v>0</v>
      </c>
      <c r="K1289" s="143"/>
      <c r="L1289" s="31"/>
      <c r="M1289" s="144" t="s">
        <v>1</v>
      </c>
      <c r="N1289" s="145" t="s">
        <v>39</v>
      </c>
      <c r="O1289" s="146">
        <v>0</v>
      </c>
      <c r="P1289" s="146">
        <f>O1289*H1289</f>
        <v>0</v>
      </c>
      <c r="Q1289" s="146">
        <v>0</v>
      </c>
      <c r="R1289" s="146">
        <f>Q1289*H1289</f>
        <v>0</v>
      </c>
      <c r="S1289" s="146">
        <v>0</v>
      </c>
      <c r="T1289" s="147">
        <f>S1289*H1289</f>
        <v>0</v>
      </c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R1289" s="148" t="s">
        <v>169</v>
      </c>
      <c r="AT1289" s="148" t="s">
        <v>134</v>
      </c>
      <c r="AU1289" s="148" t="s">
        <v>84</v>
      </c>
      <c r="AY1289" s="18" t="s">
        <v>133</v>
      </c>
      <c r="BE1289" s="149">
        <f>IF(N1289="základní",J1289,0)</f>
        <v>0</v>
      </c>
      <c r="BF1289" s="149">
        <f>IF(N1289="snížená",J1289,0)</f>
        <v>0</v>
      </c>
      <c r="BG1289" s="149">
        <f>IF(N1289="zákl. přenesená",J1289,0)</f>
        <v>0</v>
      </c>
      <c r="BH1289" s="149">
        <f>IF(N1289="sníž. přenesená",J1289,0)</f>
        <v>0</v>
      </c>
      <c r="BI1289" s="149">
        <f>IF(N1289="nulová",J1289,0)</f>
        <v>0</v>
      </c>
      <c r="BJ1289" s="18" t="s">
        <v>82</v>
      </c>
      <c r="BK1289" s="149">
        <f>ROUND(I1289*H1289,2)</f>
        <v>0</v>
      </c>
      <c r="BL1289" s="18" t="s">
        <v>169</v>
      </c>
      <c r="BM1289" s="148" t="s">
        <v>1268</v>
      </c>
    </row>
    <row r="1290" spans="2:51" s="13" customFormat="1" ht="11.25">
      <c r="B1290" s="164"/>
      <c r="D1290" s="150" t="s">
        <v>230</v>
      </c>
      <c r="E1290" s="165" t="s">
        <v>1</v>
      </c>
      <c r="F1290" s="166" t="s">
        <v>1269</v>
      </c>
      <c r="H1290" s="165" t="s">
        <v>1</v>
      </c>
      <c r="L1290" s="164"/>
      <c r="M1290" s="167"/>
      <c r="N1290" s="168"/>
      <c r="O1290" s="168"/>
      <c r="P1290" s="168"/>
      <c r="Q1290" s="168"/>
      <c r="R1290" s="168"/>
      <c r="S1290" s="168"/>
      <c r="T1290" s="169"/>
      <c r="AT1290" s="165" t="s">
        <v>230</v>
      </c>
      <c r="AU1290" s="165" t="s">
        <v>84</v>
      </c>
      <c r="AV1290" s="13" t="s">
        <v>82</v>
      </c>
      <c r="AW1290" s="13" t="s">
        <v>30</v>
      </c>
      <c r="AX1290" s="13" t="s">
        <v>74</v>
      </c>
      <c r="AY1290" s="165" t="s">
        <v>133</v>
      </c>
    </row>
    <row r="1291" spans="2:51" s="13" customFormat="1" ht="11.25">
      <c r="B1291" s="164"/>
      <c r="D1291" s="150" t="s">
        <v>230</v>
      </c>
      <c r="E1291" s="165" t="s">
        <v>1</v>
      </c>
      <c r="F1291" s="166" t="s">
        <v>1060</v>
      </c>
      <c r="H1291" s="165" t="s">
        <v>1</v>
      </c>
      <c r="L1291" s="164"/>
      <c r="M1291" s="167"/>
      <c r="N1291" s="168"/>
      <c r="O1291" s="168"/>
      <c r="P1291" s="168"/>
      <c r="Q1291" s="168"/>
      <c r="R1291" s="168"/>
      <c r="S1291" s="168"/>
      <c r="T1291" s="169"/>
      <c r="AT1291" s="165" t="s">
        <v>230</v>
      </c>
      <c r="AU1291" s="165" t="s">
        <v>84</v>
      </c>
      <c r="AV1291" s="13" t="s">
        <v>82</v>
      </c>
      <c r="AW1291" s="13" t="s">
        <v>30</v>
      </c>
      <c r="AX1291" s="13" t="s">
        <v>74</v>
      </c>
      <c r="AY1291" s="165" t="s">
        <v>133</v>
      </c>
    </row>
    <row r="1292" spans="2:51" s="14" customFormat="1" ht="11.25">
      <c r="B1292" s="170"/>
      <c r="D1292" s="150" t="s">
        <v>230</v>
      </c>
      <c r="E1292" s="171" t="s">
        <v>1</v>
      </c>
      <c r="F1292" s="172" t="s">
        <v>1270</v>
      </c>
      <c r="H1292" s="173">
        <v>8.44</v>
      </c>
      <c r="L1292" s="170"/>
      <c r="M1292" s="174"/>
      <c r="N1292" s="175"/>
      <c r="O1292" s="175"/>
      <c r="P1292" s="175"/>
      <c r="Q1292" s="175"/>
      <c r="R1292" s="175"/>
      <c r="S1292" s="175"/>
      <c r="T1292" s="176"/>
      <c r="AT1292" s="171" t="s">
        <v>230</v>
      </c>
      <c r="AU1292" s="171" t="s">
        <v>84</v>
      </c>
      <c r="AV1292" s="14" t="s">
        <v>84</v>
      </c>
      <c r="AW1292" s="14" t="s">
        <v>30</v>
      </c>
      <c r="AX1292" s="14" t="s">
        <v>74</v>
      </c>
      <c r="AY1292" s="171" t="s">
        <v>133</v>
      </c>
    </row>
    <row r="1293" spans="2:51" s="13" customFormat="1" ht="11.25">
      <c r="B1293" s="164"/>
      <c r="D1293" s="150" t="s">
        <v>230</v>
      </c>
      <c r="E1293" s="165" t="s">
        <v>1</v>
      </c>
      <c r="F1293" s="166" t="s">
        <v>1058</v>
      </c>
      <c r="H1293" s="165" t="s">
        <v>1</v>
      </c>
      <c r="L1293" s="164"/>
      <c r="M1293" s="167"/>
      <c r="N1293" s="168"/>
      <c r="O1293" s="168"/>
      <c r="P1293" s="168"/>
      <c r="Q1293" s="168"/>
      <c r="R1293" s="168"/>
      <c r="S1293" s="168"/>
      <c r="T1293" s="169"/>
      <c r="AT1293" s="165" t="s">
        <v>230</v>
      </c>
      <c r="AU1293" s="165" t="s">
        <v>84</v>
      </c>
      <c r="AV1293" s="13" t="s">
        <v>82</v>
      </c>
      <c r="AW1293" s="13" t="s">
        <v>30</v>
      </c>
      <c r="AX1293" s="13" t="s">
        <v>74</v>
      </c>
      <c r="AY1293" s="165" t="s">
        <v>133</v>
      </c>
    </row>
    <row r="1294" spans="2:51" s="14" customFormat="1" ht="11.25">
      <c r="B1294" s="170"/>
      <c r="D1294" s="150" t="s">
        <v>230</v>
      </c>
      <c r="E1294" s="171" t="s">
        <v>1</v>
      </c>
      <c r="F1294" s="172" t="s">
        <v>1270</v>
      </c>
      <c r="H1294" s="173">
        <v>8.44</v>
      </c>
      <c r="L1294" s="170"/>
      <c r="M1294" s="174"/>
      <c r="N1294" s="175"/>
      <c r="O1294" s="175"/>
      <c r="P1294" s="175"/>
      <c r="Q1294" s="175"/>
      <c r="R1294" s="175"/>
      <c r="S1294" s="175"/>
      <c r="T1294" s="176"/>
      <c r="AT1294" s="171" t="s">
        <v>230</v>
      </c>
      <c r="AU1294" s="171" t="s">
        <v>84</v>
      </c>
      <c r="AV1294" s="14" t="s">
        <v>84</v>
      </c>
      <c r="AW1294" s="14" t="s">
        <v>30</v>
      </c>
      <c r="AX1294" s="14" t="s">
        <v>74</v>
      </c>
      <c r="AY1294" s="171" t="s">
        <v>133</v>
      </c>
    </row>
    <row r="1295" spans="2:51" s="13" customFormat="1" ht="11.25">
      <c r="B1295" s="164"/>
      <c r="D1295" s="150" t="s">
        <v>230</v>
      </c>
      <c r="E1295" s="165" t="s">
        <v>1</v>
      </c>
      <c r="F1295" s="166" t="s">
        <v>1271</v>
      </c>
      <c r="H1295" s="165" t="s">
        <v>1</v>
      </c>
      <c r="L1295" s="164"/>
      <c r="M1295" s="167"/>
      <c r="N1295" s="168"/>
      <c r="O1295" s="168"/>
      <c r="P1295" s="168"/>
      <c r="Q1295" s="168"/>
      <c r="R1295" s="168"/>
      <c r="S1295" s="168"/>
      <c r="T1295" s="169"/>
      <c r="AT1295" s="165" t="s">
        <v>230</v>
      </c>
      <c r="AU1295" s="165" t="s">
        <v>84</v>
      </c>
      <c r="AV1295" s="13" t="s">
        <v>82</v>
      </c>
      <c r="AW1295" s="13" t="s">
        <v>30</v>
      </c>
      <c r="AX1295" s="13" t="s">
        <v>74</v>
      </c>
      <c r="AY1295" s="165" t="s">
        <v>133</v>
      </c>
    </row>
    <row r="1296" spans="2:51" s="14" customFormat="1" ht="11.25">
      <c r="B1296" s="170"/>
      <c r="D1296" s="150" t="s">
        <v>230</v>
      </c>
      <c r="E1296" s="171" t="s">
        <v>1</v>
      </c>
      <c r="F1296" s="172" t="s">
        <v>1272</v>
      </c>
      <c r="H1296" s="173">
        <v>28.95</v>
      </c>
      <c r="L1296" s="170"/>
      <c r="M1296" s="174"/>
      <c r="N1296" s="175"/>
      <c r="O1296" s="175"/>
      <c r="P1296" s="175"/>
      <c r="Q1296" s="175"/>
      <c r="R1296" s="175"/>
      <c r="S1296" s="175"/>
      <c r="T1296" s="176"/>
      <c r="AT1296" s="171" t="s">
        <v>230</v>
      </c>
      <c r="AU1296" s="171" t="s">
        <v>84</v>
      </c>
      <c r="AV1296" s="14" t="s">
        <v>84</v>
      </c>
      <c r="AW1296" s="14" t="s">
        <v>30</v>
      </c>
      <c r="AX1296" s="14" t="s">
        <v>74</v>
      </c>
      <c r="AY1296" s="171" t="s">
        <v>133</v>
      </c>
    </row>
    <row r="1297" spans="2:51" s="15" customFormat="1" ht="11.25">
      <c r="B1297" s="177"/>
      <c r="D1297" s="150" t="s">
        <v>230</v>
      </c>
      <c r="E1297" s="178" t="s">
        <v>1</v>
      </c>
      <c r="F1297" s="179" t="s">
        <v>233</v>
      </c>
      <c r="H1297" s="180">
        <v>45.83</v>
      </c>
      <c r="L1297" s="177"/>
      <c r="M1297" s="181"/>
      <c r="N1297" s="182"/>
      <c r="O1297" s="182"/>
      <c r="P1297" s="182"/>
      <c r="Q1297" s="182"/>
      <c r="R1297" s="182"/>
      <c r="S1297" s="182"/>
      <c r="T1297" s="183"/>
      <c r="AT1297" s="178" t="s">
        <v>230</v>
      </c>
      <c r="AU1297" s="178" t="s">
        <v>84</v>
      </c>
      <c r="AV1297" s="15" t="s">
        <v>138</v>
      </c>
      <c r="AW1297" s="15" t="s">
        <v>30</v>
      </c>
      <c r="AX1297" s="15" t="s">
        <v>82</v>
      </c>
      <c r="AY1297" s="178" t="s">
        <v>133</v>
      </c>
    </row>
    <row r="1298" spans="1:65" s="2" customFormat="1" ht="21.75" customHeight="1">
      <c r="A1298" s="30"/>
      <c r="B1298" s="136"/>
      <c r="C1298" s="184" t="s">
        <v>705</v>
      </c>
      <c r="D1298" s="184" t="s">
        <v>244</v>
      </c>
      <c r="E1298" s="185" t="s">
        <v>1273</v>
      </c>
      <c r="F1298" s="186" t="s">
        <v>1274</v>
      </c>
      <c r="G1298" s="187" t="s">
        <v>262</v>
      </c>
      <c r="H1298" s="188">
        <v>8.44</v>
      </c>
      <c r="I1298" s="245"/>
      <c r="J1298" s="189">
        <f>ROUND(I1298*H1298,2)</f>
        <v>0</v>
      </c>
      <c r="K1298" s="190"/>
      <c r="L1298" s="191"/>
      <c r="M1298" s="192" t="s">
        <v>1</v>
      </c>
      <c r="N1298" s="193" t="s">
        <v>39</v>
      </c>
      <c r="O1298" s="146">
        <v>0</v>
      </c>
      <c r="P1298" s="146">
        <f>O1298*H1298</f>
        <v>0</v>
      </c>
      <c r="Q1298" s="146">
        <v>0</v>
      </c>
      <c r="R1298" s="146">
        <f>Q1298*H1298</f>
        <v>0</v>
      </c>
      <c r="S1298" s="146">
        <v>0</v>
      </c>
      <c r="T1298" s="147">
        <f>S1298*H1298</f>
        <v>0</v>
      </c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R1298" s="148" t="s">
        <v>281</v>
      </c>
      <c r="AT1298" s="148" t="s">
        <v>244</v>
      </c>
      <c r="AU1298" s="148" t="s">
        <v>84</v>
      </c>
      <c r="AY1298" s="18" t="s">
        <v>133</v>
      </c>
      <c r="BE1298" s="149">
        <f>IF(N1298="základní",J1298,0)</f>
        <v>0</v>
      </c>
      <c r="BF1298" s="149">
        <f>IF(N1298="snížená",J1298,0)</f>
        <v>0</v>
      </c>
      <c r="BG1298" s="149">
        <f>IF(N1298="zákl. přenesená",J1298,0)</f>
        <v>0</v>
      </c>
      <c r="BH1298" s="149">
        <f>IF(N1298="sníž. přenesená",J1298,0)</f>
        <v>0</v>
      </c>
      <c r="BI1298" s="149">
        <f>IF(N1298="nulová",J1298,0)</f>
        <v>0</v>
      </c>
      <c r="BJ1298" s="18" t="s">
        <v>82</v>
      </c>
      <c r="BK1298" s="149">
        <f>ROUND(I1298*H1298,2)</f>
        <v>0</v>
      </c>
      <c r="BL1298" s="18" t="s">
        <v>169</v>
      </c>
      <c r="BM1298" s="148" t="s">
        <v>1275</v>
      </c>
    </row>
    <row r="1299" spans="2:51" s="13" customFormat="1" ht="11.25">
      <c r="B1299" s="164"/>
      <c r="D1299" s="150" t="s">
        <v>230</v>
      </c>
      <c r="E1299" s="165" t="s">
        <v>1</v>
      </c>
      <c r="F1299" s="166" t="s">
        <v>1269</v>
      </c>
      <c r="H1299" s="165" t="s">
        <v>1</v>
      </c>
      <c r="L1299" s="164"/>
      <c r="M1299" s="167"/>
      <c r="N1299" s="168"/>
      <c r="O1299" s="168"/>
      <c r="P1299" s="168"/>
      <c r="Q1299" s="168"/>
      <c r="R1299" s="168"/>
      <c r="S1299" s="168"/>
      <c r="T1299" s="169"/>
      <c r="AT1299" s="165" t="s">
        <v>230</v>
      </c>
      <c r="AU1299" s="165" t="s">
        <v>84</v>
      </c>
      <c r="AV1299" s="13" t="s">
        <v>82</v>
      </c>
      <c r="AW1299" s="13" t="s">
        <v>30</v>
      </c>
      <c r="AX1299" s="13" t="s">
        <v>74</v>
      </c>
      <c r="AY1299" s="165" t="s">
        <v>133</v>
      </c>
    </row>
    <row r="1300" spans="2:51" s="13" customFormat="1" ht="11.25">
      <c r="B1300" s="164"/>
      <c r="D1300" s="150" t="s">
        <v>230</v>
      </c>
      <c r="E1300" s="165" t="s">
        <v>1</v>
      </c>
      <c r="F1300" s="166" t="s">
        <v>1060</v>
      </c>
      <c r="H1300" s="165" t="s">
        <v>1</v>
      </c>
      <c r="L1300" s="164"/>
      <c r="M1300" s="167"/>
      <c r="N1300" s="168"/>
      <c r="O1300" s="168"/>
      <c r="P1300" s="168"/>
      <c r="Q1300" s="168"/>
      <c r="R1300" s="168"/>
      <c r="S1300" s="168"/>
      <c r="T1300" s="169"/>
      <c r="AT1300" s="165" t="s">
        <v>230</v>
      </c>
      <c r="AU1300" s="165" t="s">
        <v>84</v>
      </c>
      <c r="AV1300" s="13" t="s">
        <v>82</v>
      </c>
      <c r="AW1300" s="13" t="s">
        <v>30</v>
      </c>
      <c r="AX1300" s="13" t="s">
        <v>74</v>
      </c>
      <c r="AY1300" s="165" t="s">
        <v>133</v>
      </c>
    </row>
    <row r="1301" spans="2:51" s="14" customFormat="1" ht="11.25">
      <c r="B1301" s="170"/>
      <c r="D1301" s="150" t="s">
        <v>230</v>
      </c>
      <c r="E1301" s="171" t="s">
        <v>1</v>
      </c>
      <c r="F1301" s="172" t="s">
        <v>1276</v>
      </c>
      <c r="H1301" s="173">
        <v>4.22</v>
      </c>
      <c r="L1301" s="170"/>
      <c r="M1301" s="174"/>
      <c r="N1301" s="175"/>
      <c r="O1301" s="175"/>
      <c r="P1301" s="175"/>
      <c r="Q1301" s="175"/>
      <c r="R1301" s="175"/>
      <c r="S1301" s="175"/>
      <c r="T1301" s="176"/>
      <c r="AT1301" s="171" t="s">
        <v>230</v>
      </c>
      <c r="AU1301" s="171" t="s">
        <v>84</v>
      </c>
      <c r="AV1301" s="14" t="s">
        <v>84</v>
      </c>
      <c r="AW1301" s="14" t="s">
        <v>30</v>
      </c>
      <c r="AX1301" s="14" t="s">
        <v>74</v>
      </c>
      <c r="AY1301" s="171" t="s">
        <v>133</v>
      </c>
    </row>
    <row r="1302" spans="2:51" s="13" customFormat="1" ht="11.25">
      <c r="B1302" s="164"/>
      <c r="D1302" s="150" t="s">
        <v>230</v>
      </c>
      <c r="E1302" s="165" t="s">
        <v>1</v>
      </c>
      <c r="F1302" s="166" t="s">
        <v>1058</v>
      </c>
      <c r="H1302" s="165" t="s">
        <v>1</v>
      </c>
      <c r="L1302" s="164"/>
      <c r="M1302" s="167"/>
      <c r="N1302" s="168"/>
      <c r="O1302" s="168"/>
      <c r="P1302" s="168"/>
      <c r="Q1302" s="168"/>
      <c r="R1302" s="168"/>
      <c r="S1302" s="168"/>
      <c r="T1302" s="169"/>
      <c r="AT1302" s="165" t="s">
        <v>230</v>
      </c>
      <c r="AU1302" s="165" t="s">
        <v>84</v>
      </c>
      <c r="AV1302" s="13" t="s">
        <v>82</v>
      </c>
      <c r="AW1302" s="13" t="s">
        <v>30</v>
      </c>
      <c r="AX1302" s="13" t="s">
        <v>74</v>
      </c>
      <c r="AY1302" s="165" t="s">
        <v>133</v>
      </c>
    </row>
    <row r="1303" spans="2:51" s="14" customFormat="1" ht="11.25">
      <c r="B1303" s="170"/>
      <c r="D1303" s="150" t="s">
        <v>230</v>
      </c>
      <c r="E1303" s="171" t="s">
        <v>1</v>
      </c>
      <c r="F1303" s="172" t="s">
        <v>1276</v>
      </c>
      <c r="H1303" s="173">
        <v>4.22</v>
      </c>
      <c r="L1303" s="170"/>
      <c r="M1303" s="174"/>
      <c r="N1303" s="175"/>
      <c r="O1303" s="175"/>
      <c r="P1303" s="175"/>
      <c r="Q1303" s="175"/>
      <c r="R1303" s="175"/>
      <c r="S1303" s="175"/>
      <c r="T1303" s="176"/>
      <c r="AT1303" s="171" t="s">
        <v>230</v>
      </c>
      <c r="AU1303" s="171" t="s">
        <v>84</v>
      </c>
      <c r="AV1303" s="14" t="s">
        <v>84</v>
      </c>
      <c r="AW1303" s="14" t="s">
        <v>30</v>
      </c>
      <c r="AX1303" s="14" t="s">
        <v>74</v>
      </c>
      <c r="AY1303" s="171" t="s">
        <v>133</v>
      </c>
    </row>
    <row r="1304" spans="2:51" s="15" customFormat="1" ht="11.25">
      <c r="B1304" s="177"/>
      <c r="D1304" s="150" t="s">
        <v>230</v>
      </c>
      <c r="E1304" s="178" t="s">
        <v>1</v>
      </c>
      <c r="F1304" s="179" t="s">
        <v>233</v>
      </c>
      <c r="H1304" s="180">
        <v>8.44</v>
      </c>
      <c r="L1304" s="177"/>
      <c r="M1304" s="181"/>
      <c r="N1304" s="182"/>
      <c r="O1304" s="182"/>
      <c r="P1304" s="182"/>
      <c r="Q1304" s="182"/>
      <c r="R1304" s="182"/>
      <c r="S1304" s="182"/>
      <c r="T1304" s="183"/>
      <c r="AT1304" s="178" t="s">
        <v>230</v>
      </c>
      <c r="AU1304" s="178" t="s">
        <v>84</v>
      </c>
      <c r="AV1304" s="15" t="s">
        <v>138</v>
      </c>
      <c r="AW1304" s="15" t="s">
        <v>30</v>
      </c>
      <c r="AX1304" s="15" t="s">
        <v>82</v>
      </c>
      <c r="AY1304" s="178" t="s">
        <v>133</v>
      </c>
    </row>
    <row r="1305" spans="1:65" s="2" customFormat="1" ht="24.2" customHeight="1">
      <c r="A1305" s="30"/>
      <c r="B1305" s="136"/>
      <c r="C1305" s="184" t="s">
        <v>1277</v>
      </c>
      <c r="D1305" s="184" t="s">
        <v>244</v>
      </c>
      <c r="E1305" s="185" t="s">
        <v>1278</v>
      </c>
      <c r="F1305" s="186" t="s">
        <v>1279</v>
      </c>
      <c r="G1305" s="187" t="s">
        <v>262</v>
      </c>
      <c r="H1305" s="188">
        <v>8.44</v>
      </c>
      <c r="I1305" s="245"/>
      <c r="J1305" s="189">
        <f>ROUND(I1305*H1305,2)</f>
        <v>0</v>
      </c>
      <c r="K1305" s="190"/>
      <c r="L1305" s="191"/>
      <c r="M1305" s="192" t="s">
        <v>1</v>
      </c>
      <c r="N1305" s="193" t="s">
        <v>39</v>
      </c>
      <c r="O1305" s="146">
        <v>0</v>
      </c>
      <c r="P1305" s="146">
        <f>O1305*H1305</f>
        <v>0</v>
      </c>
      <c r="Q1305" s="146">
        <v>0</v>
      </c>
      <c r="R1305" s="146">
        <f>Q1305*H1305</f>
        <v>0</v>
      </c>
      <c r="S1305" s="146">
        <v>0</v>
      </c>
      <c r="T1305" s="147">
        <f>S1305*H1305</f>
        <v>0</v>
      </c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R1305" s="148" t="s">
        <v>281</v>
      </c>
      <c r="AT1305" s="148" t="s">
        <v>244</v>
      </c>
      <c r="AU1305" s="148" t="s">
        <v>84</v>
      </c>
      <c r="AY1305" s="18" t="s">
        <v>133</v>
      </c>
      <c r="BE1305" s="149">
        <f>IF(N1305="základní",J1305,0)</f>
        <v>0</v>
      </c>
      <c r="BF1305" s="149">
        <f>IF(N1305="snížená",J1305,0)</f>
        <v>0</v>
      </c>
      <c r="BG1305" s="149">
        <f>IF(N1305="zákl. přenesená",J1305,0)</f>
        <v>0</v>
      </c>
      <c r="BH1305" s="149">
        <f>IF(N1305="sníž. přenesená",J1305,0)</f>
        <v>0</v>
      </c>
      <c r="BI1305" s="149">
        <f>IF(N1305="nulová",J1305,0)</f>
        <v>0</v>
      </c>
      <c r="BJ1305" s="18" t="s">
        <v>82</v>
      </c>
      <c r="BK1305" s="149">
        <f>ROUND(I1305*H1305,2)</f>
        <v>0</v>
      </c>
      <c r="BL1305" s="18" t="s">
        <v>169</v>
      </c>
      <c r="BM1305" s="148" t="s">
        <v>1280</v>
      </c>
    </row>
    <row r="1306" spans="2:51" s="13" customFormat="1" ht="11.25">
      <c r="B1306" s="164"/>
      <c r="D1306" s="150" t="s">
        <v>230</v>
      </c>
      <c r="E1306" s="165" t="s">
        <v>1</v>
      </c>
      <c r="F1306" s="166" t="s">
        <v>1269</v>
      </c>
      <c r="H1306" s="165" t="s">
        <v>1</v>
      </c>
      <c r="L1306" s="164"/>
      <c r="M1306" s="167"/>
      <c r="N1306" s="168"/>
      <c r="O1306" s="168"/>
      <c r="P1306" s="168"/>
      <c r="Q1306" s="168"/>
      <c r="R1306" s="168"/>
      <c r="S1306" s="168"/>
      <c r="T1306" s="169"/>
      <c r="AT1306" s="165" t="s">
        <v>230</v>
      </c>
      <c r="AU1306" s="165" t="s">
        <v>84</v>
      </c>
      <c r="AV1306" s="13" t="s">
        <v>82</v>
      </c>
      <c r="AW1306" s="13" t="s">
        <v>30</v>
      </c>
      <c r="AX1306" s="13" t="s">
        <v>74</v>
      </c>
      <c r="AY1306" s="165" t="s">
        <v>133</v>
      </c>
    </row>
    <row r="1307" spans="2:51" s="13" customFormat="1" ht="11.25">
      <c r="B1307" s="164"/>
      <c r="D1307" s="150" t="s">
        <v>230</v>
      </c>
      <c r="E1307" s="165" t="s">
        <v>1</v>
      </c>
      <c r="F1307" s="166" t="s">
        <v>1060</v>
      </c>
      <c r="H1307" s="165" t="s">
        <v>1</v>
      </c>
      <c r="L1307" s="164"/>
      <c r="M1307" s="167"/>
      <c r="N1307" s="168"/>
      <c r="O1307" s="168"/>
      <c r="P1307" s="168"/>
      <c r="Q1307" s="168"/>
      <c r="R1307" s="168"/>
      <c r="S1307" s="168"/>
      <c r="T1307" s="169"/>
      <c r="AT1307" s="165" t="s">
        <v>230</v>
      </c>
      <c r="AU1307" s="165" t="s">
        <v>84</v>
      </c>
      <c r="AV1307" s="13" t="s">
        <v>82</v>
      </c>
      <c r="AW1307" s="13" t="s">
        <v>30</v>
      </c>
      <c r="AX1307" s="13" t="s">
        <v>74</v>
      </c>
      <c r="AY1307" s="165" t="s">
        <v>133</v>
      </c>
    </row>
    <row r="1308" spans="2:51" s="14" customFormat="1" ht="11.25">
      <c r="B1308" s="170"/>
      <c r="D1308" s="150" t="s">
        <v>230</v>
      </c>
      <c r="E1308" s="171" t="s">
        <v>1</v>
      </c>
      <c r="F1308" s="172" t="s">
        <v>1276</v>
      </c>
      <c r="H1308" s="173">
        <v>4.22</v>
      </c>
      <c r="L1308" s="170"/>
      <c r="M1308" s="174"/>
      <c r="N1308" s="175"/>
      <c r="O1308" s="175"/>
      <c r="P1308" s="175"/>
      <c r="Q1308" s="175"/>
      <c r="R1308" s="175"/>
      <c r="S1308" s="175"/>
      <c r="T1308" s="176"/>
      <c r="AT1308" s="171" t="s">
        <v>230</v>
      </c>
      <c r="AU1308" s="171" t="s">
        <v>84</v>
      </c>
      <c r="AV1308" s="14" t="s">
        <v>84</v>
      </c>
      <c r="AW1308" s="14" t="s">
        <v>30</v>
      </c>
      <c r="AX1308" s="14" t="s">
        <v>74</v>
      </c>
      <c r="AY1308" s="171" t="s">
        <v>133</v>
      </c>
    </row>
    <row r="1309" spans="2:51" s="13" customFormat="1" ht="11.25">
      <c r="B1309" s="164"/>
      <c r="D1309" s="150" t="s">
        <v>230</v>
      </c>
      <c r="E1309" s="165" t="s">
        <v>1</v>
      </c>
      <c r="F1309" s="166" t="s">
        <v>1058</v>
      </c>
      <c r="H1309" s="165" t="s">
        <v>1</v>
      </c>
      <c r="L1309" s="164"/>
      <c r="M1309" s="167"/>
      <c r="N1309" s="168"/>
      <c r="O1309" s="168"/>
      <c r="P1309" s="168"/>
      <c r="Q1309" s="168"/>
      <c r="R1309" s="168"/>
      <c r="S1309" s="168"/>
      <c r="T1309" s="169"/>
      <c r="AT1309" s="165" t="s">
        <v>230</v>
      </c>
      <c r="AU1309" s="165" t="s">
        <v>84</v>
      </c>
      <c r="AV1309" s="13" t="s">
        <v>82</v>
      </c>
      <c r="AW1309" s="13" t="s">
        <v>30</v>
      </c>
      <c r="AX1309" s="13" t="s">
        <v>74</v>
      </c>
      <c r="AY1309" s="165" t="s">
        <v>133</v>
      </c>
    </row>
    <row r="1310" spans="2:51" s="14" customFormat="1" ht="11.25">
      <c r="B1310" s="170"/>
      <c r="D1310" s="150" t="s">
        <v>230</v>
      </c>
      <c r="E1310" s="171" t="s">
        <v>1</v>
      </c>
      <c r="F1310" s="172" t="s">
        <v>1276</v>
      </c>
      <c r="H1310" s="173">
        <v>4.22</v>
      </c>
      <c r="L1310" s="170"/>
      <c r="M1310" s="174"/>
      <c r="N1310" s="175"/>
      <c r="O1310" s="175"/>
      <c r="P1310" s="175"/>
      <c r="Q1310" s="175"/>
      <c r="R1310" s="175"/>
      <c r="S1310" s="175"/>
      <c r="T1310" s="176"/>
      <c r="AT1310" s="171" t="s">
        <v>230</v>
      </c>
      <c r="AU1310" s="171" t="s">
        <v>84</v>
      </c>
      <c r="AV1310" s="14" t="s">
        <v>84</v>
      </c>
      <c r="AW1310" s="14" t="s">
        <v>30</v>
      </c>
      <c r="AX1310" s="14" t="s">
        <v>74</v>
      </c>
      <c r="AY1310" s="171" t="s">
        <v>133</v>
      </c>
    </row>
    <row r="1311" spans="2:51" s="15" customFormat="1" ht="11.25">
      <c r="B1311" s="177"/>
      <c r="D1311" s="150" t="s">
        <v>230</v>
      </c>
      <c r="E1311" s="178" t="s">
        <v>1</v>
      </c>
      <c r="F1311" s="179" t="s">
        <v>233</v>
      </c>
      <c r="H1311" s="180">
        <v>8.44</v>
      </c>
      <c r="L1311" s="177"/>
      <c r="M1311" s="181"/>
      <c r="N1311" s="182"/>
      <c r="O1311" s="182"/>
      <c r="P1311" s="182"/>
      <c r="Q1311" s="182"/>
      <c r="R1311" s="182"/>
      <c r="S1311" s="182"/>
      <c r="T1311" s="183"/>
      <c r="AT1311" s="178" t="s">
        <v>230</v>
      </c>
      <c r="AU1311" s="178" t="s">
        <v>84</v>
      </c>
      <c r="AV1311" s="15" t="s">
        <v>138</v>
      </c>
      <c r="AW1311" s="15" t="s">
        <v>30</v>
      </c>
      <c r="AX1311" s="15" t="s">
        <v>82</v>
      </c>
      <c r="AY1311" s="178" t="s">
        <v>133</v>
      </c>
    </row>
    <row r="1312" spans="1:65" s="2" customFormat="1" ht="24.2" customHeight="1">
      <c r="A1312" s="30"/>
      <c r="B1312" s="136"/>
      <c r="C1312" s="184" t="s">
        <v>708</v>
      </c>
      <c r="D1312" s="184" t="s">
        <v>244</v>
      </c>
      <c r="E1312" s="185" t="s">
        <v>1281</v>
      </c>
      <c r="F1312" s="186" t="s">
        <v>1282</v>
      </c>
      <c r="G1312" s="187" t="s">
        <v>262</v>
      </c>
      <c r="H1312" s="188">
        <v>28.95</v>
      </c>
      <c r="I1312" s="245"/>
      <c r="J1312" s="189">
        <f>ROUND(I1312*H1312,2)</f>
        <v>0</v>
      </c>
      <c r="K1312" s="190"/>
      <c r="L1312" s="191"/>
      <c r="M1312" s="192" t="s">
        <v>1</v>
      </c>
      <c r="N1312" s="193" t="s">
        <v>39</v>
      </c>
      <c r="O1312" s="146">
        <v>0</v>
      </c>
      <c r="P1312" s="146">
        <f>O1312*H1312</f>
        <v>0</v>
      </c>
      <c r="Q1312" s="146">
        <v>0</v>
      </c>
      <c r="R1312" s="146">
        <f>Q1312*H1312</f>
        <v>0</v>
      </c>
      <c r="S1312" s="146">
        <v>0</v>
      </c>
      <c r="T1312" s="147">
        <f>S1312*H1312</f>
        <v>0</v>
      </c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R1312" s="148" t="s">
        <v>281</v>
      </c>
      <c r="AT1312" s="148" t="s">
        <v>244</v>
      </c>
      <c r="AU1312" s="148" t="s">
        <v>84</v>
      </c>
      <c r="AY1312" s="18" t="s">
        <v>133</v>
      </c>
      <c r="BE1312" s="149">
        <f>IF(N1312="základní",J1312,0)</f>
        <v>0</v>
      </c>
      <c r="BF1312" s="149">
        <f>IF(N1312="snížená",J1312,0)</f>
        <v>0</v>
      </c>
      <c r="BG1312" s="149">
        <f>IF(N1312="zákl. přenesená",J1312,0)</f>
        <v>0</v>
      </c>
      <c r="BH1312" s="149">
        <f>IF(N1312="sníž. přenesená",J1312,0)</f>
        <v>0</v>
      </c>
      <c r="BI1312" s="149">
        <f>IF(N1312="nulová",J1312,0)</f>
        <v>0</v>
      </c>
      <c r="BJ1312" s="18" t="s">
        <v>82</v>
      </c>
      <c r="BK1312" s="149">
        <f>ROUND(I1312*H1312,2)</f>
        <v>0</v>
      </c>
      <c r="BL1312" s="18" t="s">
        <v>169</v>
      </c>
      <c r="BM1312" s="148" t="s">
        <v>1283</v>
      </c>
    </row>
    <row r="1313" spans="2:51" s="13" customFormat="1" ht="11.25">
      <c r="B1313" s="164"/>
      <c r="D1313" s="150" t="s">
        <v>230</v>
      </c>
      <c r="E1313" s="165" t="s">
        <v>1</v>
      </c>
      <c r="F1313" s="166" t="s">
        <v>1271</v>
      </c>
      <c r="H1313" s="165" t="s">
        <v>1</v>
      </c>
      <c r="L1313" s="164"/>
      <c r="M1313" s="167"/>
      <c r="N1313" s="168"/>
      <c r="O1313" s="168"/>
      <c r="P1313" s="168"/>
      <c r="Q1313" s="168"/>
      <c r="R1313" s="168"/>
      <c r="S1313" s="168"/>
      <c r="T1313" s="169"/>
      <c r="AT1313" s="165" t="s">
        <v>230</v>
      </c>
      <c r="AU1313" s="165" t="s">
        <v>84</v>
      </c>
      <c r="AV1313" s="13" t="s">
        <v>82</v>
      </c>
      <c r="AW1313" s="13" t="s">
        <v>30</v>
      </c>
      <c r="AX1313" s="13" t="s">
        <v>74</v>
      </c>
      <c r="AY1313" s="165" t="s">
        <v>133</v>
      </c>
    </row>
    <row r="1314" spans="2:51" s="14" customFormat="1" ht="11.25">
      <c r="B1314" s="170"/>
      <c r="D1314" s="150" t="s">
        <v>230</v>
      </c>
      <c r="E1314" s="171" t="s">
        <v>1</v>
      </c>
      <c r="F1314" s="172" t="s">
        <v>1272</v>
      </c>
      <c r="H1314" s="173">
        <v>28.95</v>
      </c>
      <c r="L1314" s="170"/>
      <c r="M1314" s="174"/>
      <c r="N1314" s="175"/>
      <c r="O1314" s="175"/>
      <c r="P1314" s="175"/>
      <c r="Q1314" s="175"/>
      <c r="R1314" s="175"/>
      <c r="S1314" s="175"/>
      <c r="T1314" s="176"/>
      <c r="AT1314" s="171" t="s">
        <v>230</v>
      </c>
      <c r="AU1314" s="171" t="s">
        <v>84</v>
      </c>
      <c r="AV1314" s="14" t="s">
        <v>84</v>
      </c>
      <c r="AW1314" s="14" t="s">
        <v>30</v>
      </c>
      <c r="AX1314" s="14" t="s">
        <v>74</v>
      </c>
      <c r="AY1314" s="171" t="s">
        <v>133</v>
      </c>
    </row>
    <row r="1315" spans="2:51" s="15" customFormat="1" ht="11.25">
      <c r="B1315" s="177"/>
      <c r="D1315" s="150" t="s">
        <v>230</v>
      </c>
      <c r="E1315" s="178" t="s">
        <v>1</v>
      </c>
      <c r="F1315" s="179" t="s">
        <v>233</v>
      </c>
      <c r="H1315" s="180">
        <v>28.95</v>
      </c>
      <c r="L1315" s="177"/>
      <c r="M1315" s="181"/>
      <c r="N1315" s="182"/>
      <c r="O1315" s="182"/>
      <c r="P1315" s="182"/>
      <c r="Q1315" s="182"/>
      <c r="R1315" s="182"/>
      <c r="S1315" s="182"/>
      <c r="T1315" s="183"/>
      <c r="AT1315" s="178" t="s">
        <v>230</v>
      </c>
      <c r="AU1315" s="178" t="s">
        <v>84</v>
      </c>
      <c r="AV1315" s="15" t="s">
        <v>138</v>
      </c>
      <c r="AW1315" s="15" t="s">
        <v>30</v>
      </c>
      <c r="AX1315" s="15" t="s">
        <v>82</v>
      </c>
      <c r="AY1315" s="178" t="s">
        <v>133</v>
      </c>
    </row>
    <row r="1316" spans="1:65" s="2" customFormat="1" ht="16.5" customHeight="1">
      <c r="A1316" s="30"/>
      <c r="B1316" s="136"/>
      <c r="C1316" s="137" t="s">
        <v>1284</v>
      </c>
      <c r="D1316" s="137" t="s">
        <v>134</v>
      </c>
      <c r="E1316" s="138" t="s">
        <v>1231</v>
      </c>
      <c r="F1316" s="139" t="s">
        <v>1232</v>
      </c>
      <c r="G1316" s="140" t="s">
        <v>240</v>
      </c>
      <c r="H1316" s="141">
        <v>69.6</v>
      </c>
      <c r="I1316" s="242"/>
      <c r="J1316" s="142">
        <f>ROUND(I1316*H1316,2)</f>
        <v>0</v>
      </c>
      <c r="K1316" s="143"/>
      <c r="L1316" s="31"/>
      <c r="M1316" s="144" t="s">
        <v>1</v>
      </c>
      <c r="N1316" s="145" t="s">
        <v>39</v>
      </c>
      <c r="O1316" s="146">
        <v>0</v>
      </c>
      <c r="P1316" s="146">
        <f>O1316*H1316</f>
        <v>0</v>
      </c>
      <c r="Q1316" s="146">
        <v>0</v>
      </c>
      <c r="R1316" s="146">
        <f>Q1316*H1316</f>
        <v>0</v>
      </c>
      <c r="S1316" s="146">
        <v>0</v>
      </c>
      <c r="T1316" s="147">
        <f>S1316*H1316</f>
        <v>0</v>
      </c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R1316" s="148" t="s">
        <v>169</v>
      </c>
      <c r="AT1316" s="148" t="s">
        <v>134</v>
      </c>
      <c r="AU1316" s="148" t="s">
        <v>84</v>
      </c>
      <c r="AY1316" s="18" t="s">
        <v>133</v>
      </c>
      <c r="BE1316" s="149">
        <f>IF(N1316="základní",J1316,0)</f>
        <v>0</v>
      </c>
      <c r="BF1316" s="149">
        <f>IF(N1316="snížená",J1316,0)</f>
        <v>0</v>
      </c>
      <c r="BG1316" s="149">
        <f>IF(N1316="zákl. přenesená",J1316,0)</f>
        <v>0</v>
      </c>
      <c r="BH1316" s="149">
        <f>IF(N1316="sníž. přenesená",J1316,0)</f>
        <v>0</v>
      </c>
      <c r="BI1316" s="149">
        <f>IF(N1316="nulová",J1316,0)</f>
        <v>0</v>
      </c>
      <c r="BJ1316" s="18" t="s">
        <v>82</v>
      </c>
      <c r="BK1316" s="149">
        <f>ROUND(I1316*H1316,2)</f>
        <v>0</v>
      </c>
      <c r="BL1316" s="18" t="s">
        <v>169</v>
      </c>
      <c r="BM1316" s="148" t="s">
        <v>1285</v>
      </c>
    </row>
    <row r="1317" spans="2:51" s="13" customFormat="1" ht="11.25">
      <c r="B1317" s="164"/>
      <c r="D1317" s="150" t="s">
        <v>230</v>
      </c>
      <c r="E1317" s="165" t="s">
        <v>1</v>
      </c>
      <c r="F1317" s="166" t="s">
        <v>1271</v>
      </c>
      <c r="H1317" s="165" t="s">
        <v>1</v>
      </c>
      <c r="I1317" s="250"/>
      <c r="L1317" s="164"/>
      <c r="M1317" s="167"/>
      <c r="N1317" s="168"/>
      <c r="O1317" s="168"/>
      <c r="P1317" s="168"/>
      <c r="Q1317" s="168"/>
      <c r="R1317" s="168"/>
      <c r="S1317" s="168"/>
      <c r="T1317" s="169"/>
      <c r="AT1317" s="165" t="s">
        <v>230</v>
      </c>
      <c r="AU1317" s="165" t="s">
        <v>84</v>
      </c>
      <c r="AV1317" s="13" t="s">
        <v>82</v>
      </c>
      <c r="AW1317" s="13" t="s">
        <v>30</v>
      </c>
      <c r="AX1317" s="13" t="s">
        <v>74</v>
      </c>
      <c r="AY1317" s="165" t="s">
        <v>133</v>
      </c>
    </row>
    <row r="1318" spans="2:51" s="14" customFormat="1" ht="11.25">
      <c r="B1318" s="170"/>
      <c r="D1318" s="150" t="s">
        <v>230</v>
      </c>
      <c r="E1318" s="171" t="s">
        <v>1</v>
      </c>
      <c r="F1318" s="172" t="s">
        <v>1286</v>
      </c>
      <c r="H1318" s="173">
        <v>69.6</v>
      </c>
      <c r="L1318" s="170"/>
      <c r="M1318" s="174"/>
      <c r="N1318" s="175"/>
      <c r="O1318" s="175"/>
      <c r="P1318" s="175"/>
      <c r="Q1318" s="175"/>
      <c r="R1318" s="175"/>
      <c r="S1318" s="175"/>
      <c r="T1318" s="176"/>
      <c r="AT1318" s="171" t="s">
        <v>230</v>
      </c>
      <c r="AU1318" s="171" t="s">
        <v>84</v>
      </c>
      <c r="AV1318" s="14" t="s">
        <v>84</v>
      </c>
      <c r="AW1318" s="14" t="s">
        <v>30</v>
      </c>
      <c r="AX1318" s="14" t="s">
        <v>74</v>
      </c>
      <c r="AY1318" s="171" t="s">
        <v>133</v>
      </c>
    </row>
    <row r="1319" spans="2:51" s="15" customFormat="1" ht="11.25">
      <c r="B1319" s="177"/>
      <c r="D1319" s="150" t="s">
        <v>230</v>
      </c>
      <c r="E1319" s="178" t="s">
        <v>1</v>
      </c>
      <c r="F1319" s="179" t="s">
        <v>233</v>
      </c>
      <c r="H1319" s="180">
        <v>69.6</v>
      </c>
      <c r="L1319" s="177"/>
      <c r="M1319" s="181"/>
      <c r="N1319" s="182"/>
      <c r="O1319" s="182"/>
      <c r="P1319" s="182"/>
      <c r="Q1319" s="182"/>
      <c r="R1319" s="182"/>
      <c r="S1319" s="182"/>
      <c r="T1319" s="183"/>
      <c r="AT1319" s="178" t="s">
        <v>230</v>
      </c>
      <c r="AU1319" s="178" t="s">
        <v>84</v>
      </c>
      <c r="AV1319" s="15" t="s">
        <v>138</v>
      </c>
      <c r="AW1319" s="15" t="s">
        <v>30</v>
      </c>
      <c r="AX1319" s="15" t="s">
        <v>82</v>
      </c>
      <c r="AY1319" s="178" t="s">
        <v>133</v>
      </c>
    </row>
    <row r="1320" spans="1:65" s="2" customFormat="1" ht="16.5" customHeight="1">
      <c r="A1320" s="30"/>
      <c r="B1320" s="136"/>
      <c r="C1320" s="184" t="s">
        <v>720</v>
      </c>
      <c r="D1320" s="184" t="s">
        <v>244</v>
      </c>
      <c r="E1320" s="185" t="s">
        <v>1287</v>
      </c>
      <c r="F1320" s="186" t="s">
        <v>1288</v>
      </c>
      <c r="G1320" s="187" t="s">
        <v>229</v>
      </c>
      <c r="H1320" s="188">
        <v>0.104</v>
      </c>
      <c r="I1320" s="245"/>
      <c r="J1320" s="189">
        <f>ROUND(I1320*H1320,2)</f>
        <v>0</v>
      </c>
      <c r="K1320" s="190"/>
      <c r="L1320" s="191"/>
      <c r="M1320" s="192" t="s">
        <v>1</v>
      </c>
      <c r="N1320" s="193" t="s">
        <v>39</v>
      </c>
      <c r="O1320" s="146">
        <v>0</v>
      </c>
      <c r="P1320" s="146">
        <f>O1320*H1320</f>
        <v>0</v>
      </c>
      <c r="Q1320" s="146">
        <v>0</v>
      </c>
      <c r="R1320" s="146">
        <f>Q1320*H1320</f>
        <v>0</v>
      </c>
      <c r="S1320" s="146">
        <v>0</v>
      </c>
      <c r="T1320" s="147">
        <f>S1320*H1320</f>
        <v>0</v>
      </c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R1320" s="148" t="s">
        <v>281</v>
      </c>
      <c r="AT1320" s="148" t="s">
        <v>244</v>
      </c>
      <c r="AU1320" s="148" t="s">
        <v>84</v>
      </c>
      <c r="AY1320" s="18" t="s">
        <v>133</v>
      </c>
      <c r="BE1320" s="149">
        <f>IF(N1320="základní",J1320,0)</f>
        <v>0</v>
      </c>
      <c r="BF1320" s="149">
        <f>IF(N1320="snížená",J1320,0)</f>
        <v>0</v>
      </c>
      <c r="BG1320" s="149">
        <f>IF(N1320="zákl. přenesená",J1320,0)</f>
        <v>0</v>
      </c>
      <c r="BH1320" s="149">
        <f>IF(N1320="sníž. přenesená",J1320,0)</f>
        <v>0</v>
      </c>
      <c r="BI1320" s="149">
        <f>IF(N1320="nulová",J1320,0)</f>
        <v>0</v>
      </c>
      <c r="BJ1320" s="18" t="s">
        <v>82</v>
      </c>
      <c r="BK1320" s="149">
        <f>ROUND(I1320*H1320,2)</f>
        <v>0</v>
      </c>
      <c r="BL1320" s="18" t="s">
        <v>169</v>
      </c>
      <c r="BM1320" s="148" t="s">
        <v>1289</v>
      </c>
    </row>
    <row r="1321" spans="2:51" s="13" customFormat="1" ht="11.25">
      <c r="B1321" s="164"/>
      <c r="D1321" s="150" t="s">
        <v>230</v>
      </c>
      <c r="E1321" s="165" t="s">
        <v>1</v>
      </c>
      <c r="F1321" s="166" t="s">
        <v>1271</v>
      </c>
      <c r="H1321" s="165" t="s">
        <v>1</v>
      </c>
      <c r="L1321" s="164"/>
      <c r="M1321" s="167"/>
      <c r="N1321" s="168"/>
      <c r="O1321" s="168"/>
      <c r="P1321" s="168"/>
      <c r="Q1321" s="168"/>
      <c r="R1321" s="168"/>
      <c r="S1321" s="168"/>
      <c r="T1321" s="169"/>
      <c r="AT1321" s="165" t="s">
        <v>230</v>
      </c>
      <c r="AU1321" s="165" t="s">
        <v>84</v>
      </c>
      <c r="AV1321" s="13" t="s">
        <v>82</v>
      </c>
      <c r="AW1321" s="13" t="s">
        <v>30</v>
      </c>
      <c r="AX1321" s="13" t="s">
        <v>74</v>
      </c>
      <c r="AY1321" s="165" t="s">
        <v>133</v>
      </c>
    </row>
    <row r="1322" spans="2:51" s="14" customFormat="1" ht="11.25">
      <c r="B1322" s="170"/>
      <c r="D1322" s="150" t="s">
        <v>230</v>
      </c>
      <c r="E1322" s="171" t="s">
        <v>1</v>
      </c>
      <c r="F1322" s="172" t="s">
        <v>1290</v>
      </c>
      <c r="H1322" s="173">
        <v>0.104</v>
      </c>
      <c r="L1322" s="170"/>
      <c r="M1322" s="174"/>
      <c r="N1322" s="175"/>
      <c r="O1322" s="175"/>
      <c r="P1322" s="175"/>
      <c r="Q1322" s="175"/>
      <c r="R1322" s="175"/>
      <c r="S1322" s="175"/>
      <c r="T1322" s="176"/>
      <c r="AT1322" s="171" t="s">
        <v>230</v>
      </c>
      <c r="AU1322" s="171" t="s">
        <v>84</v>
      </c>
      <c r="AV1322" s="14" t="s">
        <v>84</v>
      </c>
      <c r="AW1322" s="14" t="s">
        <v>30</v>
      </c>
      <c r="AX1322" s="14" t="s">
        <v>74</v>
      </c>
      <c r="AY1322" s="171" t="s">
        <v>133</v>
      </c>
    </row>
    <row r="1323" spans="2:51" s="15" customFormat="1" ht="11.25">
      <c r="B1323" s="177"/>
      <c r="D1323" s="150" t="s">
        <v>230</v>
      </c>
      <c r="E1323" s="178" t="s">
        <v>1</v>
      </c>
      <c r="F1323" s="179" t="s">
        <v>233</v>
      </c>
      <c r="H1323" s="180">
        <v>0.104</v>
      </c>
      <c r="L1323" s="177"/>
      <c r="M1323" s="181"/>
      <c r="N1323" s="182"/>
      <c r="O1323" s="182"/>
      <c r="P1323" s="182"/>
      <c r="Q1323" s="182"/>
      <c r="R1323" s="182"/>
      <c r="S1323" s="182"/>
      <c r="T1323" s="183"/>
      <c r="AT1323" s="178" t="s">
        <v>230</v>
      </c>
      <c r="AU1323" s="178" t="s">
        <v>84</v>
      </c>
      <c r="AV1323" s="15" t="s">
        <v>138</v>
      </c>
      <c r="AW1323" s="15" t="s">
        <v>30</v>
      </c>
      <c r="AX1323" s="15" t="s">
        <v>82</v>
      </c>
      <c r="AY1323" s="178" t="s">
        <v>133</v>
      </c>
    </row>
    <row r="1324" spans="1:65" s="2" customFormat="1" ht="24.2" customHeight="1">
      <c r="A1324" s="30"/>
      <c r="B1324" s="136"/>
      <c r="C1324" s="137" t="s">
        <v>1291</v>
      </c>
      <c r="D1324" s="137" t="s">
        <v>134</v>
      </c>
      <c r="E1324" s="138" t="s">
        <v>1292</v>
      </c>
      <c r="F1324" s="139" t="s">
        <v>1293</v>
      </c>
      <c r="G1324" s="140" t="s">
        <v>262</v>
      </c>
      <c r="H1324" s="141">
        <v>45.6</v>
      </c>
      <c r="I1324" s="242"/>
      <c r="J1324" s="142">
        <f>ROUND(I1324*H1324,2)</f>
        <v>0</v>
      </c>
      <c r="K1324" s="143"/>
      <c r="L1324" s="31"/>
      <c r="M1324" s="144" t="s">
        <v>1</v>
      </c>
      <c r="N1324" s="145" t="s">
        <v>39</v>
      </c>
      <c r="O1324" s="146">
        <v>0</v>
      </c>
      <c r="P1324" s="146">
        <f>O1324*H1324</f>
        <v>0</v>
      </c>
      <c r="Q1324" s="146">
        <v>0</v>
      </c>
      <c r="R1324" s="146">
        <f>Q1324*H1324</f>
        <v>0</v>
      </c>
      <c r="S1324" s="146">
        <v>0</v>
      </c>
      <c r="T1324" s="147">
        <f>S1324*H1324</f>
        <v>0</v>
      </c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R1324" s="148" t="s">
        <v>169</v>
      </c>
      <c r="AT1324" s="148" t="s">
        <v>134</v>
      </c>
      <c r="AU1324" s="148" t="s">
        <v>84</v>
      </c>
      <c r="AY1324" s="18" t="s">
        <v>133</v>
      </c>
      <c r="BE1324" s="149">
        <f>IF(N1324="základní",J1324,0)</f>
        <v>0</v>
      </c>
      <c r="BF1324" s="149">
        <f>IF(N1324="snížená",J1324,0)</f>
        <v>0</v>
      </c>
      <c r="BG1324" s="149">
        <f>IF(N1324="zákl. přenesená",J1324,0)</f>
        <v>0</v>
      </c>
      <c r="BH1324" s="149">
        <f>IF(N1324="sníž. přenesená",J1324,0)</f>
        <v>0</v>
      </c>
      <c r="BI1324" s="149">
        <f>IF(N1324="nulová",J1324,0)</f>
        <v>0</v>
      </c>
      <c r="BJ1324" s="18" t="s">
        <v>82</v>
      </c>
      <c r="BK1324" s="149">
        <f>ROUND(I1324*H1324,2)</f>
        <v>0</v>
      </c>
      <c r="BL1324" s="18" t="s">
        <v>169</v>
      </c>
      <c r="BM1324" s="148" t="s">
        <v>1294</v>
      </c>
    </row>
    <row r="1325" spans="2:51" s="13" customFormat="1" ht="11.25">
      <c r="B1325" s="164"/>
      <c r="D1325" s="150" t="s">
        <v>230</v>
      </c>
      <c r="E1325" s="165" t="s">
        <v>1</v>
      </c>
      <c r="F1325" s="166" t="s">
        <v>740</v>
      </c>
      <c r="H1325" s="165" t="s">
        <v>1</v>
      </c>
      <c r="I1325" s="250"/>
      <c r="L1325" s="164"/>
      <c r="M1325" s="167"/>
      <c r="N1325" s="168"/>
      <c r="O1325" s="168"/>
      <c r="P1325" s="168"/>
      <c r="Q1325" s="168"/>
      <c r="R1325" s="168"/>
      <c r="S1325" s="168"/>
      <c r="T1325" s="169"/>
      <c r="AT1325" s="165" t="s">
        <v>230</v>
      </c>
      <c r="AU1325" s="165" t="s">
        <v>84</v>
      </c>
      <c r="AV1325" s="13" t="s">
        <v>82</v>
      </c>
      <c r="AW1325" s="13" t="s">
        <v>30</v>
      </c>
      <c r="AX1325" s="13" t="s">
        <v>74</v>
      </c>
      <c r="AY1325" s="165" t="s">
        <v>133</v>
      </c>
    </row>
    <row r="1326" spans="2:51" s="14" customFormat="1" ht="11.25">
      <c r="B1326" s="170"/>
      <c r="D1326" s="150" t="s">
        <v>230</v>
      </c>
      <c r="E1326" s="171" t="s">
        <v>1</v>
      </c>
      <c r="F1326" s="172" t="s">
        <v>741</v>
      </c>
      <c r="H1326" s="173">
        <v>45.6</v>
      </c>
      <c r="L1326" s="170"/>
      <c r="M1326" s="174"/>
      <c r="N1326" s="175"/>
      <c r="O1326" s="175"/>
      <c r="P1326" s="175"/>
      <c r="Q1326" s="175"/>
      <c r="R1326" s="175"/>
      <c r="S1326" s="175"/>
      <c r="T1326" s="176"/>
      <c r="AT1326" s="171" t="s">
        <v>230</v>
      </c>
      <c r="AU1326" s="171" t="s">
        <v>84</v>
      </c>
      <c r="AV1326" s="14" t="s">
        <v>84</v>
      </c>
      <c r="AW1326" s="14" t="s">
        <v>30</v>
      </c>
      <c r="AX1326" s="14" t="s">
        <v>74</v>
      </c>
      <c r="AY1326" s="171" t="s">
        <v>133</v>
      </c>
    </row>
    <row r="1327" spans="2:51" s="15" customFormat="1" ht="11.25">
      <c r="B1327" s="177"/>
      <c r="D1327" s="150" t="s">
        <v>230</v>
      </c>
      <c r="E1327" s="178" t="s">
        <v>1</v>
      </c>
      <c r="F1327" s="179" t="s">
        <v>233</v>
      </c>
      <c r="H1327" s="180">
        <v>45.6</v>
      </c>
      <c r="L1327" s="177"/>
      <c r="M1327" s="181"/>
      <c r="N1327" s="182"/>
      <c r="O1327" s="182"/>
      <c r="P1327" s="182"/>
      <c r="Q1327" s="182"/>
      <c r="R1327" s="182"/>
      <c r="S1327" s="182"/>
      <c r="T1327" s="183"/>
      <c r="AT1327" s="178" t="s">
        <v>230</v>
      </c>
      <c r="AU1327" s="178" t="s">
        <v>84</v>
      </c>
      <c r="AV1327" s="15" t="s">
        <v>138</v>
      </c>
      <c r="AW1327" s="15" t="s">
        <v>30</v>
      </c>
      <c r="AX1327" s="15" t="s">
        <v>82</v>
      </c>
      <c r="AY1327" s="178" t="s">
        <v>133</v>
      </c>
    </row>
    <row r="1328" spans="1:65" s="2" customFormat="1" ht="16.5" customHeight="1">
      <c r="A1328" s="30"/>
      <c r="B1328" s="136"/>
      <c r="C1328" s="184" t="s">
        <v>724</v>
      </c>
      <c r="D1328" s="184" t="s">
        <v>244</v>
      </c>
      <c r="E1328" s="185" t="s">
        <v>1295</v>
      </c>
      <c r="F1328" s="186" t="s">
        <v>1296</v>
      </c>
      <c r="G1328" s="187" t="s">
        <v>262</v>
      </c>
      <c r="H1328" s="188">
        <v>45.6</v>
      </c>
      <c r="I1328" s="245"/>
      <c r="J1328" s="189">
        <f>ROUND(I1328*H1328,2)</f>
        <v>0</v>
      </c>
      <c r="K1328" s="190"/>
      <c r="L1328" s="191"/>
      <c r="M1328" s="192" t="s">
        <v>1</v>
      </c>
      <c r="N1328" s="193" t="s">
        <v>39</v>
      </c>
      <c r="O1328" s="146">
        <v>0</v>
      </c>
      <c r="P1328" s="146">
        <f>O1328*H1328</f>
        <v>0</v>
      </c>
      <c r="Q1328" s="146">
        <v>0</v>
      </c>
      <c r="R1328" s="146">
        <f>Q1328*H1328</f>
        <v>0</v>
      </c>
      <c r="S1328" s="146">
        <v>0</v>
      </c>
      <c r="T1328" s="147">
        <f>S1328*H1328</f>
        <v>0</v>
      </c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R1328" s="148" t="s">
        <v>281</v>
      </c>
      <c r="AT1328" s="148" t="s">
        <v>244</v>
      </c>
      <c r="AU1328" s="148" t="s">
        <v>84</v>
      </c>
      <c r="AY1328" s="18" t="s">
        <v>133</v>
      </c>
      <c r="BE1328" s="149">
        <f>IF(N1328="základní",J1328,0)</f>
        <v>0</v>
      </c>
      <c r="BF1328" s="149">
        <f>IF(N1328="snížená",J1328,0)</f>
        <v>0</v>
      </c>
      <c r="BG1328" s="149">
        <f>IF(N1328="zákl. přenesená",J1328,0)</f>
        <v>0</v>
      </c>
      <c r="BH1328" s="149">
        <f>IF(N1328="sníž. přenesená",J1328,0)</f>
        <v>0</v>
      </c>
      <c r="BI1328" s="149">
        <f>IF(N1328="nulová",J1328,0)</f>
        <v>0</v>
      </c>
      <c r="BJ1328" s="18" t="s">
        <v>82</v>
      </c>
      <c r="BK1328" s="149">
        <f>ROUND(I1328*H1328,2)</f>
        <v>0</v>
      </c>
      <c r="BL1328" s="18" t="s">
        <v>169</v>
      </c>
      <c r="BM1328" s="148" t="s">
        <v>1297</v>
      </c>
    </row>
    <row r="1329" spans="2:51" s="13" customFormat="1" ht="11.25">
      <c r="B1329" s="164"/>
      <c r="D1329" s="150" t="s">
        <v>230</v>
      </c>
      <c r="E1329" s="165" t="s">
        <v>1</v>
      </c>
      <c r="F1329" s="166" t="s">
        <v>740</v>
      </c>
      <c r="H1329" s="165" t="s">
        <v>1</v>
      </c>
      <c r="L1329" s="164"/>
      <c r="M1329" s="167"/>
      <c r="N1329" s="168"/>
      <c r="O1329" s="168"/>
      <c r="P1329" s="168"/>
      <c r="Q1329" s="168"/>
      <c r="R1329" s="168"/>
      <c r="S1329" s="168"/>
      <c r="T1329" s="169"/>
      <c r="AT1329" s="165" t="s">
        <v>230</v>
      </c>
      <c r="AU1329" s="165" t="s">
        <v>84</v>
      </c>
      <c r="AV1329" s="13" t="s">
        <v>82</v>
      </c>
      <c r="AW1329" s="13" t="s">
        <v>30</v>
      </c>
      <c r="AX1329" s="13" t="s">
        <v>74</v>
      </c>
      <c r="AY1329" s="165" t="s">
        <v>133</v>
      </c>
    </row>
    <row r="1330" spans="2:51" s="14" customFormat="1" ht="11.25">
      <c r="B1330" s="170"/>
      <c r="D1330" s="150" t="s">
        <v>230</v>
      </c>
      <c r="E1330" s="171" t="s">
        <v>1</v>
      </c>
      <c r="F1330" s="172" t="s">
        <v>741</v>
      </c>
      <c r="H1330" s="173">
        <v>45.6</v>
      </c>
      <c r="L1330" s="170"/>
      <c r="M1330" s="174"/>
      <c r="N1330" s="175"/>
      <c r="O1330" s="175"/>
      <c r="P1330" s="175"/>
      <c r="Q1330" s="175"/>
      <c r="R1330" s="175"/>
      <c r="S1330" s="175"/>
      <c r="T1330" s="176"/>
      <c r="AT1330" s="171" t="s">
        <v>230</v>
      </c>
      <c r="AU1330" s="171" t="s">
        <v>84</v>
      </c>
      <c r="AV1330" s="14" t="s">
        <v>84</v>
      </c>
      <c r="AW1330" s="14" t="s">
        <v>30</v>
      </c>
      <c r="AX1330" s="14" t="s">
        <v>74</v>
      </c>
      <c r="AY1330" s="171" t="s">
        <v>133</v>
      </c>
    </row>
    <row r="1331" spans="2:51" s="15" customFormat="1" ht="11.25">
      <c r="B1331" s="177"/>
      <c r="D1331" s="150" t="s">
        <v>230</v>
      </c>
      <c r="E1331" s="178" t="s">
        <v>1</v>
      </c>
      <c r="F1331" s="179" t="s">
        <v>233</v>
      </c>
      <c r="H1331" s="180">
        <v>45.6</v>
      </c>
      <c r="L1331" s="177"/>
      <c r="M1331" s="181"/>
      <c r="N1331" s="182"/>
      <c r="O1331" s="182"/>
      <c r="P1331" s="182"/>
      <c r="Q1331" s="182"/>
      <c r="R1331" s="182"/>
      <c r="S1331" s="182"/>
      <c r="T1331" s="183"/>
      <c r="AT1331" s="178" t="s">
        <v>230</v>
      </c>
      <c r="AU1331" s="178" t="s">
        <v>84</v>
      </c>
      <c r="AV1331" s="15" t="s">
        <v>138</v>
      </c>
      <c r="AW1331" s="15" t="s">
        <v>30</v>
      </c>
      <c r="AX1331" s="15" t="s">
        <v>82</v>
      </c>
      <c r="AY1331" s="178" t="s">
        <v>133</v>
      </c>
    </row>
    <row r="1332" spans="1:65" s="2" customFormat="1" ht="37.9" customHeight="1">
      <c r="A1332" s="30"/>
      <c r="B1332" s="136"/>
      <c r="C1332" s="137" t="s">
        <v>1298</v>
      </c>
      <c r="D1332" s="137" t="s">
        <v>134</v>
      </c>
      <c r="E1332" s="138" t="s">
        <v>939</v>
      </c>
      <c r="F1332" s="139" t="s">
        <v>1299</v>
      </c>
      <c r="G1332" s="140" t="s">
        <v>655</v>
      </c>
      <c r="H1332" s="141">
        <v>32</v>
      </c>
      <c r="I1332" s="242"/>
      <c r="J1332" s="142">
        <f>ROUND(I1332*H1332,2)</f>
        <v>0</v>
      </c>
      <c r="K1332" s="143"/>
      <c r="L1332" s="31"/>
      <c r="M1332" s="144" t="s">
        <v>1</v>
      </c>
      <c r="N1332" s="145" t="s">
        <v>39</v>
      </c>
      <c r="O1332" s="146">
        <v>0</v>
      </c>
      <c r="P1332" s="146">
        <f>O1332*H1332</f>
        <v>0</v>
      </c>
      <c r="Q1332" s="146">
        <v>0</v>
      </c>
      <c r="R1332" s="146">
        <f>Q1332*H1332</f>
        <v>0</v>
      </c>
      <c r="S1332" s="146">
        <v>0</v>
      </c>
      <c r="T1332" s="147">
        <f>S1332*H1332</f>
        <v>0</v>
      </c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R1332" s="148" t="s">
        <v>169</v>
      </c>
      <c r="AT1332" s="148" t="s">
        <v>134</v>
      </c>
      <c r="AU1332" s="148" t="s">
        <v>84</v>
      </c>
      <c r="AY1332" s="18" t="s">
        <v>133</v>
      </c>
      <c r="BE1332" s="149">
        <f>IF(N1332="základní",J1332,0)</f>
        <v>0</v>
      </c>
      <c r="BF1332" s="149">
        <f>IF(N1332="snížená",J1332,0)</f>
        <v>0</v>
      </c>
      <c r="BG1332" s="149">
        <f>IF(N1332="zákl. přenesená",J1332,0)</f>
        <v>0</v>
      </c>
      <c r="BH1332" s="149">
        <f>IF(N1332="sníž. přenesená",J1332,0)</f>
        <v>0</v>
      </c>
      <c r="BI1332" s="149">
        <f>IF(N1332="nulová",J1332,0)</f>
        <v>0</v>
      </c>
      <c r="BJ1332" s="18" t="s">
        <v>82</v>
      </c>
      <c r="BK1332" s="149">
        <f>ROUND(I1332*H1332,2)</f>
        <v>0</v>
      </c>
      <c r="BL1332" s="18" t="s">
        <v>169</v>
      </c>
      <c r="BM1332" s="148" t="s">
        <v>1300</v>
      </c>
    </row>
    <row r="1333" spans="1:47" s="2" customFormat="1" ht="58.5">
      <c r="A1333" s="30"/>
      <c r="B1333" s="31"/>
      <c r="C1333" s="30"/>
      <c r="D1333" s="150" t="s">
        <v>139</v>
      </c>
      <c r="E1333" s="30"/>
      <c r="F1333" s="151" t="s">
        <v>1301</v>
      </c>
      <c r="G1333" s="30"/>
      <c r="H1333" s="30"/>
      <c r="I1333" s="30"/>
      <c r="J1333" s="30"/>
      <c r="K1333" s="30"/>
      <c r="L1333" s="31"/>
      <c r="M1333" s="152"/>
      <c r="N1333" s="153"/>
      <c r="O1333" s="56"/>
      <c r="P1333" s="56"/>
      <c r="Q1333" s="56"/>
      <c r="R1333" s="56"/>
      <c r="S1333" s="56"/>
      <c r="T1333" s="57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T1333" s="18" t="s">
        <v>139</v>
      </c>
      <c r="AU1333" s="18" t="s">
        <v>84</v>
      </c>
    </row>
    <row r="1334" spans="1:65" s="2" customFormat="1" ht="37.9" customHeight="1">
      <c r="A1334" s="30"/>
      <c r="B1334" s="136"/>
      <c r="C1334" s="137" t="s">
        <v>728</v>
      </c>
      <c r="D1334" s="137" t="s">
        <v>134</v>
      </c>
      <c r="E1334" s="138" t="s">
        <v>941</v>
      </c>
      <c r="F1334" s="139" t="s">
        <v>1302</v>
      </c>
      <c r="G1334" s="140" t="s">
        <v>655</v>
      </c>
      <c r="H1334" s="141">
        <v>24</v>
      </c>
      <c r="I1334" s="242"/>
      <c r="J1334" s="142">
        <f>ROUND(I1334*H1334,2)</f>
        <v>0</v>
      </c>
      <c r="K1334" s="143"/>
      <c r="L1334" s="31"/>
      <c r="M1334" s="144" t="s">
        <v>1</v>
      </c>
      <c r="N1334" s="145" t="s">
        <v>39</v>
      </c>
      <c r="O1334" s="146">
        <v>0</v>
      </c>
      <c r="P1334" s="146">
        <f>O1334*H1334</f>
        <v>0</v>
      </c>
      <c r="Q1334" s="146">
        <v>0</v>
      </c>
      <c r="R1334" s="146">
        <f>Q1334*H1334</f>
        <v>0</v>
      </c>
      <c r="S1334" s="146">
        <v>0</v>
      </c>
      <c r="T1334" s="147">
        <f>S1334*H1334</f>
        <v>0</v>
      </c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R1334" s="148" t="s">
        <v>169</v>
      </c>
      <c r="AT1334" s="148" t="s">
        <v>134</v>
      </c>
      <c r="AU1334" s="148" t="s">
        <v>84</v>
      </c>
      <c r="AY1334" s="18" t="s">
        <v>133</v>
      </c>
      <c r="BE1334" s="149">
        <f>IF(N1334="základní",J1334,0)</f>
        <v>0</v>
      </c>
      <c r="BF1334" s="149">
        <f>IF(N1334="snížená",J1334,0)</f>
        <v>0</v>
      </c>
      <c r="BG1334" s="149">
        <f>IF(N1334="zákl. přenesená",J1334,0)</f>
        <v>0</v>
      </c>
      <c r="BH1334" s="149">
        <f>IF(N1334="sníž. přenesená",J1334,0)</f>
        <v>0</v>
      </c>
      <c r="BI1334" s="149">
        <f>IF(N1334="nulová",J1334,0)</f>
        <v>0</v>
      </c>
      <c r="BJ1334" s="18" t="s">
        <v>82</v>
      </c>
      <c r="BK1334" s="149">
        <f>ROUND(I1334*H1334,2)</f>
        <v>0</v>
      </c>
      <c r="BL1334" s="18" t="s">
        <v>169</v>
      </c>
      <c r="BM1334" s="148" t="s">
        <v>1303</v>
      </c>
    </row>
    <row r="1335" spans="1:47" s="2" customFormat="1" ht="39">
      <c r="A1335" s="30"/>
      <c r="B1335" s="31"/>
      <c r="C1335" s="30"/>
      <c r="D1335" s="150" t="s">
        <v>139</v>
      </c>
      <c r="E1335" s="30"/>
      <c r="F1335" s="151" t="s">
        <v>1304</v>
      </c>
      <c r="G1335" s="30"/>
      <c r="H1335" s="30"/>
      <c r="I1335" s="30"/>
      <c r="J1335" s="30"/>
      <c r="K1335" s="30"/>
      <c r="L1335" s="31"/>
      <c r="M1335" s="152"/>
      <c r="N1335" s="153"/>
      <c r="O1335" s="56"/>
      <c r="P1335" s="56"/>
      <c r="Q1335" s="56"/>
      <c r="R1335" s="56"/>
      <c r="S1335" s="56"/>
      <c r="T1335" s="57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T1335" s="18" t="s">
        <v>139</v>
      </c>
      <c r="AU1335" s="18" t="s">
        <v>84</v>
      </c>
    </row>
    <row r="1336" spans="1:65" s="2" customFormat="1" ht="37.9" customHeight="1">
      <c r="A1336" s="30"/>
      <c r="B1336" s="136"/>
      <c r="C1336" s="137" t="s">
        <v>1305</v>
      </c>
      <c r="D1336" s="137" t="s">
        <v>134</v>
      </c>
      <c r="E1336" s="138" t="s">
        <v>1306</v>
      </c>
      <c r="F1336" s="139" t="s">
        <v>1307</v>
      </c>
      <c r="G1336" s="140" t="s">
        <v>655</v>
      </c>
      <c r="H1336" s="141">
        <v>2</v>
      </c>
      <c r="I1336" s="242"/>
      <c r="J1336" s="142">
        <f>ROUND(I1336*H1336,2)</f>
        <v>0</v>
      </c>
      <c r="K1336" s="143"/>
      <c r="L1336" s="31"/>
      <c r="M1336" s="144" t="s">
        <v>1</v>
      </c>
      <c r="N1336" s="145" t="s">
        <v>39</v>
      </c>
      <c r="O1336" s="146">
        <v>0</v>
      </c>
      <c r="P1336" s="146">
        <f>O1336*H1336</f>
        <v>0</v>
      </c>
      <c r="Q1336" s="146">
        <v>0</v>
      </c>
      <c r="R1336" s="146">
        <f>Q1336*H1336</f>
        <v>0</v>
      </c>
      <c r="S1336" s="146">
        <v>0</v>
      </c>
      <c r="T1336" s="147">
        <f>S1336*H1336</f>
        <v>0</v>
      </c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R1336" s="148" t="s">
        <v>169</v>
      </c>
      <c r="AT1336" s="148" t="s">
        <v>134</v>
      </c>
      <c r="AU1336" s="148" t="s">
        <v>84</v>
      </c>
      <c r="AY1336" s="18" t="s">
        <v>133</v>
      </c>
      <c r="BE1336" s="149">
        <f>IF(N1336="základní",J1336,0)</f>
        <v>0</v>
      </c>
      <c r="BF1336" s="149">
        <f>IF(N1336="snížená",J1336,0)</f>
        <v>0</v>
      </c>
      <c r="BG1336" s="149">
        <f>IF(N1336="zákl. přenesená",J1336,0)</f>
        <v>0</v>
      </c>
      <c r="BH1336" s="149">
        <f>IF(N1336="sníž. přenesená",J1336,0)</f>
        <v>0</v>
      </c>
      <c r="BI1336" s="149">
        <f>IF(N1336="nulová",J1336,0)</f>
        <v>0</v>
      </c>
      <c r="BJ1336" s="18" t="s">
        <v>82</v>
      </c>
      <c r="BK1336" s="149">
        <f>ROUND(I1336*H1336,2)</f>
        <v>0</v>
      </c>
      <c r="BL1336" s="18" t="s">
        <v>169</v>
      </c>
      <c r="BM1336" s="148" t="s">
        <v>1308</v>
      </c>
    </row>
    <row r="1337" spans="1:47" s="2" customFormat="1" ht="48.75">
      <c r="A1337" s="30"/>
      <c r="B1337" s="31"/>
      <c r="C1337" s="30"/>
      <c r="D1337" s="150" t="s">
        <v>139</v>
      </c>
      <c r="E1337" s="30"/>
      <c r="F1337" s="151" t="s">
        <v>1309</v>
      </c>
      <c r="G1337" s="30"/>
      <c r="H1337" s="30"/>
      <c r="I1337" s="30"/>
      <c r="J1337" s="30"/>
      <c r="K1337" s="30"/>
      <c r="L1337" s="31"/>
      <c r="M1337" s="152"/>
      <c r="N1337" s="153"/>
      <c r="O1337" s="56"/>
      <c r="P1337" s="56"/>
      <c r="Q1337" s="56"/>
      <c r="R1337" s="56"/>
      <c r="S1337" s="56"/>
      <c r="T1337" s="57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T1337" s="18" t="s">
        <v>139</v>
      </c>
      <c r="AU1337" s="18" t="s">
        <v>84</v>
      </c>
    </row>
    <row r="1338" spans="1:65" s="2" customFormat="1" ht="37.9" customHeight="1">
      <c r="A1338" s="30"/>
      <c r="B1338" s="136"/>
      <c r="C1338" s="137" t="s">
        <v>733</v>
      </c>
      <c r="D1338" s="137" t="s">
        <v>134</v>
      </c>
      <c r="E1338" s="138" t="s">
        <v>1310</v>
      </c>
      <c r="F1338" s="139" t="s">
        <v>1311</v>
      </c>
      <c r="G1338" s="140" t="s">
        <v>655</v>
      </c>
      <c r="H1338" s="141">
        <v>2</v>
      </c>
      <c r="I1338" s="242"/>
      <c r="J1338" s="142">
        <f>ROUND(I1338*H1338,2)</f>
        <v>0</v>
      </c>
      <c r="K1338" s="143"/>
      <c r="L1338" s="31"/>
      <c r="M1338" s="144" t="s">
        <v>1</v>
      </c>
      <c r="N1338" s="145" t="s">
        <v>39</v>
      </c>
      <c r="O1338" s="146">
        <v>0</v>
      </c>
      <c r="P1338" s="146">
        <f>O1338*H1338</f>
        <v>0</v>
      </c>
      <c r="Q1338" s="146">
        <v>0</v>
      </c>
      <c r="R1338" s="146">
        <f>Q1338*H1338</f>
        <v>0</v>
      </c>
      <c r="S1338" s="146">
        <v>0</v>
      </c>
      <c r="T1338" s="147">
        <f>S1338*H1338</f>
        <v>0</v>
      </c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R1338" s="148" t="s">
        <v>169</v>
      </c>
      <c r="AT1338" s="148" t="s">
        <v>134</v>
      </c>
      <c r="AU1338" s="148" t="s">
        <v>84</v>
      </c>
      <c r="AY1338" s="18" t="s">
        <v>133</v>
      </c>
      <c r="BE1338" s="149">
        <f>IF(N1338="základní",J1338,0)</f>
        <v>0</v>
      </c>
      <c r="BF1338" s="149">
        <f>IF(N1338="snížená",J1338,0)</f>
        <v>0</v>
      </c>
      <c r="BG1338" s="149">
        <f>IF(N1338="zákl. přenesená",J1338,0)</f>
        <v>0</v>
      </c>
      <c r="BH1338" s="149">
        <f>IF(N1338="sníž. přenesená",J1338,0)</f>
        <v>0</v>
      </c>
      <c r="BI1338" s="149">
        <f>IF(N1338="nulová",J1338,0)</f>
        <v>0</v>
      </c>
      <c r="BJ1338" s="18" t="s">
        <v>82</v>
      </c>
      <c r="BK1338" s="149">
        <f>ROUND(I1338*H1338,2)</f>
        <v>0</v>
      </c>
      <c r="BL1338" s="18" t="s">
        <v>169</v>
      </c>
      <c r="BM1338" s="148" t="s">
        <v>1312</v>
      </c>
    </row>
    <row r="1339" spans="1:47" s="2" customFormat="1" ht="48.75">
      <c r="A1339" s="30"/>
      <c r="B1339" s="31"/>
      <c r="C1339" s="30"/>
      <c r="D1339" s="150" t="s">
        <v>139</v>
      </c>
      <c r="E1339" s="30"/>
      <c r="F1339" s="151" t="s">
        <v>1313</v>
      </c>
      <c r="G1339" s="30"/>
      <c r="H1339" s="30"/>
      <c r="I1339" s="30"/>
      <c r="J1339" s="30"/>
      <c r="K1339" s="30"/>
      <c r="L1339" s="31"/>
      <c r="M1339" s="152"/>
      <c r="N1339" s="153"/>
      <c r="O1339" s="56"/>
      <c r="P1339" s="56"/>
      <c r="Q1339" s="56"/>
      <c r="R1339" s="56"/>
      <c r="S1339" s="56"/>
      <c r="T1339" s="57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T1339" s="18" t="s">
        <v>139</v>
      </c>
      <c r="AU1339" s="18" t="s">
        <v>84</v>
      </c>
    </row>
    <row r="1340" spans="1:65" s="2" customFormat="1" ht="37.9" customHeight="1">
      <c r="A1340" s="30"/>
      <c r="B1340" s="136"/>
      <c r="C1340" s="137" t="s">
        <v>1314</v>
      </c>
      <c r="D1340" s="137" t="s">
        <v>134</v>
      </c>
      <c r="E1340" s="138" t="s">
        <v>1315</v>
      </c>
      <c r="F1340" s="139" t="s">
        <v>1316</v>
      </c>
      <c r="G1340" s="140" t="s">
        <v>655</v>
      </c>
      <c r="H1340" s="141">
        <v>1</v>
      </c>
      <c r="I1340" s="242"/>
      <c r="J1340" s="142">
        <f>ROUND(I1340*H1340,2)</f>
        <v>0</v>
      </c>
      <c r="K1340" s="143"/>
      <c r="L1340" s="31"/>
      <c r="M1340" s="144" t="s">
        <v>1</v>
      </c>
      <c r="N1340" s="145" t="s">
        <v>39</v>
      </c>
      <c r="O1340" s="146">
        <v>0</v>
      </c>
      <c r="P1340" s="146">
        <f>O1340*H1340</f>
        <v>0</v>
      </c>
      <c r="Q1340" s="146">
        <v>0</v>
      </c>
      <c r="R1340" s="146">
        <f>Q1340*H1340</f>
        <v>0</v>
      </c>
      <c r="S1340" s="146">
        <v>0</v>
      </c>
      <c r="T1340" s="147">
        <f>S1340*H1340</f>
        <v>0</v>
      </c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R1340" s="148" t="s">
        <v>169</v>
      </c>
      <c r="AT1340" s="148" t="s">
        <v>134</v>
      </c>
      <c r="AU1340" s="148" t="s">
        <v>84</v>
      </c>
      <c r="AY1340" s="18" t="s">
        <v>133</v>
      </c>
      <c r="BE1340" s="149">
        <f>IF(N1340="základní",J1340,0)</f>
        <v>0</v>
      </c>
      <c r="BF1340" s="149">
        <f>IF(N1340="snížená",J1340,0)</f>
        <v>0</v>
      </c>
      <c r="BG1340" s="149">
        <f>IF(N1340="zákl. přenesená",J1340,0)</f>
        <v>0</v>
      </c>
      <c r="BH1340" s="149">
        <f>IF(N1340="sníž. přenesená",J1340,0)</f>
        <v>0</v>
      </c>
      <c r="BI1340" s="149">
        <f>IF(N1340="nulová",J1340,0)</f>
        <v>0</v>
      </c>
      <c r="BJ1340" s="18" t="s">
        <v>82</v>
      </c>
      <c r="BK1340" s="149">
        <f>ROUND(I1340*H1340,2)</f>
        <v>0</v>
      </c>
      <c r="BL1340" s="18" t="s">
        <v>169</v>
      </c>
      <c r="BM1340" s="148" t="s">
        <v>1317</v>
      </c>
    </row>
    <row r="1341" spans="1:47" s="2" customFormat="1" ht="48.75">
      <c r="A1341" s="30"/>
      <c r="B1341" s="31"/>
      <c r="C1341" s="30"/>
      <c r="D1341" s="150" t="s">
        <v>139</v>
      </c>
      <c r="E1341" s="30"/>
      <c r="F1341" s="151" t="s">
        <v>1318</v>
      </c>
      <c r="G1341" s="30"/>
      <c r="H1341" s="30"/>
      <c r="I1341" s="30"/>
      <c r="J1341" s="30"/>
      <c r="K1341" s="30"/>
      <c r="L1341" s="31"/>
      <c r="M1341" s="152"/>
      <c r="N1341" s="153"/>
      <c r="O1341" s="56"/>
      <c r="P1341" s="56"/>
      <c r="Q1341" s="56"/>
      <c r="R1341" s="56"/>
      <c r="S1341" s="56"/>
      <c r="T1341" s="57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T1341" s="18" t="s">
        <v>139</v>
      </c>
      <c r="AU1341" s="18" t="s">
        <v>84</v>
      </c>
    </row>
    <row r="1342" spans="1:65" s="2" customFormat="1" ht="37.9" customHeight="1">
      <c r="A1342" s="30"/>
      <c r="B1342" s="136"/>
      <c r="C1342" s="137" t="s">
        <v>739</v>
      </c>
      <c r="D1342" s="137" t="s">
        <v>134</v>
      </c>
      <c r="E1342" s="138" t="s">
        <v>1319</v>
      </c>
      <c r="F1342" s="139" t="s">
        <v>1320</v>
      </c>
      <c r="G1342" s="140" t="s">
        <v>655</v>
      </c>
      <c r="H1342" s="141">
        <v>1</v>
      </c>
      <c r="I1342" s="242"/>
      <c r="J1342" s="142">
        <f>ROUND(I1342*H1342,2)</f>
        <v>0</v>
      </c>
      <c r="K1342" s="143"/>
      <c r="L1342" s="31"/>
      <c r="M1342" s="144" t="s">
        <v>1</v>
      </c>
      <c r="N1342" s="145" t="s">
        <v>39</v>
      </c>
      <c r="O1342" s="146">
        <v>0</v>
      </c>
      <c r="P1342" s="146">
        <f>O1342*H1342</f>
        <v>0</v>
      </c>
      <c r="Q1342" s="146">
        <v>0</v>
      </c>
      <c r="R1342" s="146">
        <f>Q1342*H1342</f>
        <v>0</v>
      </c>
      <c r="S1342" s="146">
        <v>0</v>
      </c>
      <c r="T1342" s="147">
        <f>S1342*H1342</f>
        <v>0</v>
      </c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R1342" s="148" t="s">
        <v>169</v>
      </c>
      <c r="AT1342" s="148" t="s">
        <v>134</v>
      </c>
      <c r="AU1342" s="148" t="s">
        <v>84</v>
      </c>
      <c r="AY1342" s="18" t="s">
        <v>133</v>
      </c>
      <c r="BE1342" s="149">
        <f>IF(N1342="základní",J1342,0)</f>
        <v>0</v>
      </c>
      <c r="BF1342" s="149">
        <f>IF(N1342="snížená",J1342,0)</f>
        <v>0</v>
      </c>
      <c r="BG1342" s="149">
        <f>IF(N1342="zákl. přenesená",J1342,0)</f>
        <v>0</v>
      </c>
      <c r="BH1342" s="149">
        <f>IF(N1342="sníž. přenesená",J1342,0)</f>
        <v>0</v>
      </c>
      <c r="BI1342" s="149">
        <f>IF(N1342="nulová",J1342,0)</f>
        <v>0</v>
      </c>
      <c r="BJ1342" s="18" t="s">
        <v>82</v>
      </c>
      <c r="BK1342" s="149">
        <f>ROUND(I1342*H1342,2)</f>
        <v>0</v>
      </c>
      <c r="BL1342" s="18" t="s">
        <v>169</v>
      </c>
      <c r="BM1342" s="148" t="s">
        <v>1321</v>
      </c>
    </row>
    <row r="1343" spans="1:47" s="2" customFormat="1" ht="48.75">
      <c r="A1343" s="30"/>
      <c r="B1343" s="31"/>
      <c r="C1343" s="30"/>
      <c r="D1343" s="150" t="s">
        <v>139</v>
      </c>
      <c r="E1343" s="30"/>
      <c r="F1343" s="151" t="s">
        <v>1318</v>
      </c>
      <c r="G1343" s="30"/>
      <c r="H1343" s="30"/>
      <c r="I1343" s="30"/>
      <c r="J1343" s="30"/>
      <c r="K1343" s="30"/>
      <c r="L1343" s="31"/>
      <c r="M1343" s="152"/>
      <c r="N1343" s="153"/>
      <c r="O1343" s="56"/>
      <c r="P1343" s="56"/>
      <c r="Q1343" s="56"/>
      <c r="R1343" s="56"/>
      <c r="S1343" s="56"/>
      <c r="T1343" s="57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T1343" s="18" t="s">
        <v>139</v>
      </c>
      <c r="AU1343" s="18" t="s">
        <v>84</v>
      </c>
    </row>
    <row r="1344" spans="1:65" s="2" customFormat="1" ht="37.9" customHeight="1">
      <c r="A1344" s="30"/>
      <c r="B1344" s="136"/>
      <c r="C1344" s="137" t="s">
        <v>1322</v>
      </c>
      <c r="D1344" s="137" t="s">
        <v>134</v>
      </c>
      <c r="E1344" s="138" t="s">
        <v>1323</v>
      </c>
      <c r="F1344" s="139" t="s">
        <v>1324</v>
      </c>
      <c r="G1344" s="140" t="s">
        <v>655</v>
      </c>
      <c r="H1344" s="141">
        <v>1</v>
      </c>
      <c r="I1344" s="242"/>
      <c r="J1344" s="142">
        <f>ROUND(I1344*H1344,2)</f>
        <v>0</v>
      </c>
      <c r="K1344" s="143"/>
      <c r="L1344" s="31"/>
      <c r="M1344" s="144" t="s">
        <v>1</v>
      </c>
      <c r="N1344" s="145" t="s">
        <v>39</v>
      </c>
      <c r="O1344" s="146">
        <v>0</v>
      </c>
      <c r="P1344" s="146">
        <f>O1344*H1344</f>
        <v>0</v>
      </c>
      <c r="Q1344" s="146">
        <v>0</v>
      </c>
      <c r="R1344" s="146">
        <f>Q1344*H1344</f>
        <v>0</v>
      </c>
      <c r="S1344" s="146">
        <v>0</v>
      </c>
      <c r="T1344" s="147">
        <f>S1344*H1344</f>
        <v>0</v>
      </c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R1344" s="148" t="s">
        <v>169</v>
      </c>
      <c r="AT1344" s="148" t="s">
        <v>134</v>
      </c>
      <c r="AU1344" s="148" t="s">
        <v>84</v>
      </c>
      <c r="AY1344" s="18" t="s">
        <v>133</v>
      </c>
      <c r="BE1344" s="149">
        <f>IF(N1344="základní",J1344,0)</f>
        <v>0</v>
      </c>
      <c r="BF1344" s="149">
        <f>IF(N1344="snížená",J1344,0)</f>
        <v>0</v>
      </c>
      <c r="BG1344" s="149">
        <f>IF(N1344="zákl. přenesená",J1344,0)</f>
        <v>0</v>
      </c>
      <c r="BH1344" s="149">
        <f>IF(N1344="sníž. přenesená",J1344,0)</f>
        <v>0</v>
      </c>
      <c r="BI1344" s="149">
        <f>IF(N1344="nulová",J1344,0)</f>
        <v>0</v>
      </c>
      <c r="BJ1344" s="18" t="s">
        <v>82</v>
      </c>
      <c r="BK1344" s="149">
        <f>ROUND(I1344*H1344,2)</f>
        <v>0</v>
      </c>
      <c r="BL1344" s="18" t="s">
        <v>169</v>
      </c>
      <c r="BM1344" s="148" t="s">
        <v>1325</v>
      </c>
    </row>
    <row r="1345" spans="1:47" s="2" customFormat="1" ht="48.75">
      <c r="A1345" s="30"/>
      <c r="B1345" s="31"/>
      <c r="C1345" s="30"/>
      <c r="D1345" s="150" t="s">
        <v>139</v>
      </c>
      <c r="E1345" s="30"/>
      <c r="F1345" s="151" t="s">
        <v>1326</v>
      </c>
      <c r="G1345" s="30"/>
      <c r="H1345" s="30"/>
      <c r="I1345" s="30"/>
      <c r="J1345" s="30"/>
      <c r="K1345" s="30"/>
      <c r="L1345" s="31"/>
      <c r="M1345" s="152"/>
      <c r="N1345" s="153"/>
      <c r="O1345" s="56"/>
      <c r="P1345" s="56"/>
      <c r="Q1345" s="56"/>
      <c r="R1345" s="56"/>
      <c r="S1345" s="56"/>
      <c r="T1345" s="57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T1345" s="18" t="s">
        <v>139</v>
      </c>
      <c r="AU1345" s="18" t="s">
        <v>84</v>
      </c>
    </row>
    <row r="1346" spans="1:65" s="2" customFormat="1" ht="37.9" customHeight="1">
      <c r="A1346" s="30"/>
      <c r="B1346" s="136"/>
      <c r="C1346" s="137" t="s">
        <v>748</v>
      </c>
      <c r="D1346" s="137" t="s">
        <v>134</v>
      </c>
      <c r="E1346" s="138" t="s">
        <v>927</v>
      </c>
      <c r="F1346" s="139" t="s">
        <v>1327</v>
      </c>
      <c r="G1346" s="140" t="s">
        <v>655</v>
      </c>
      <c r="H1346" s="141">
        <v>2</v>
      </c>
      <c r="I1346" s="242"/>
      <c r="J1346" s="142">
        <f>ROUND(I1346*H1346,2)</f>
        <v>0</v>
      </c>
      <c r="K1346" s="143"/>
      <c r="L1346" s="31"/>
      <c r="M1346" s="144" t="s">
        <v>1</v>
      </c>
      <c r="N1346" s="145" t="s">
        <v>39</v>
      </c>
      <c r="O1346" s="146">
        <v>0</v>
      </c>
      <c r="P1346" s="146">
        <f>O1346*H1346</f>
        <v>0</v>
      </c>
      <c r="Q1346" s="146">
        <v>0</v>
      </c>
      <c r="R1346" s="146">
        <f>Q1346*H1346</f>
        <v>0</v>
      </c>
      <c r="S1346" s="146">
        <v>0</v>
      </c>
      <c r="T1346" s="147">
        <f>S1346*H1346</f>
        <v>0</v>
      </c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R1346" s="148" t="s">
        <v>169</v>
      </c>
      <c r="AT1346" s="148" t="s">
        <v>134</v>
      </c>
      <c r="AU1346" s="148" t="s">
        <v>84</v>
      </c>
      <c r="AY1346" s="18" t="s">
        <v>133</v>
      </c>
      <c r="BE1346" s="149">
        <f>IF(N1346="základní",J1346,0)</f>
        <v>0</v>
      </c>
      <c r="BF1346" s="149">
        <f>IF(N1346="snížená",J1346,0)</f>
        <v>0</v>
      </c>
      <c r="BG1346" s="149">
        <f>IF(N1346="zákl. přenesená",J1346,0)</f>
        <v>0</v>
      </c>
      <c r="BH1346" s="149">
        <f>IF(N1346="sníž. přenesená",J1346,0)</f>
        <v>0</v>
      </c>
      <c r="BI1346" s="149">
        <f>IF(N1346="nulová",J1346,0)</f>
        <v>0</v>
      </c>
      <c r="BJ1346" s="18" t="s">
        <v>82</v>
      </c>
      <c r="BK1346" s="149">
        <f>ROUND(I1346*H1346,2)</f>
        <v>0</v>
      </c>
      <c r="BL1346" s="18" t="s">
        <v>169</v>
      </c>
      <c r="BM1346" s="148" t="s">
        <v>1328</v>
      </c>
    </row>
    <row r="1347" spans="1:47" s="2" customFormat="1" ht="39">
      <c r="A1347" s="30"/>
      <c r="B1347" s="31"/>
      <c r="C1347" s="30"/>
      <c r="D1347" s="150" t="s">
        <v>139</v>
      </c>
      <c r="E1347" s="30"/>
      <c r="F1347" s="151" t="s">
        <v>1329</v>
      </c>
      <c r="G1347" s="30"/>
      <c r="H1347" s="30"/>
      <c r="I1347" s="30"/>
      <c r="J1347" s="30"/>
      <c r="K1347" s="30"/>
      <c r="L1347" s="31"/>
      <c r="M1347" s="152"/>
      <c r="N1347" s="153"/>
      <c r="O1347" s="56"/>
      <c r="P1347" s="56"/>
      <c r="Q1347" s="56"/>
      <c r="R1347" s="56"/>
      <c r="S1347" s="56"/>
      <c r="T1347" s="57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T1347" s="18" t="s">
        <v>139</v>
      </c>
      <c r="AU1347" s="18" t="s">
        <v>84</v>
      </c>
    </row>
    <row r="1348" spans="1:65" s="2" customFormat="1" ht="33" customHeight="1">
      <c r="A1348" s="30"/>
      <c r="B1348" s="136"/>
      <c r="C1348" s="137" t="s">
        <v>1330</v>
      </c>
      <c r="D1348" s="137" t="s">
        <v>134</v>
      </c>
      <c r="E1348" s="138" t="s">
        <v>932</v>
      </c>
      <c r="F1348" s="139" t="s">
        <v>1331</v>
      </c>
      <c r="G1348" s="140" t="s">
        <v>655</v>
      </c>
      <c r="H1348" s="141">
        <v>22</v>
      </c>
      <c r="I1348" s="242"/>
      <c r="J1348" s="142">
        <f>ROUND(I1348*H1348,2)</f>
        <v>0</v>
      </c>
      <c r="K1348" s="143"/>
      <c r="L1348" s="31"/>
      <c r="M1348" s="144" t="s">
        <v>1</v>
      </c>
      <c r="N1348" s="145" t="s">
        <v>39</v>
      </c>
      <c r="O1348" s="146">
        <v>0</v>
      </c>
      <c r="P1348" s="146">
        <f>O1348*H1348</f>
        <v>0</v>
      </c>
      <c r="Q1348" s="146">
        <v>0</v>
      </c>
      <c r="R1348" s="146">
        <f>Q1348*H1348</f>
        <v>0</v>
      </c>
      <c r="S1348" s="146">
        <v>0</v>
      </c>
      <c r="T1348" s="147">
        <f>S1348*H1348</f>
        <v>0</v>
      </c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R1348" s="148" t="s">
        <v>169</v>
      </c>
      <c r="AT1348" s="148" t="s">
        <v>134</v>
      </c>
      <c r="AU1348" s="148" t="s">
        <v>84</v>
      </c>
      <c r="AY1348" s="18" t="s">
        <v>133</v>
      </c>
      <c r="BE1348" s="149">
        <f>IF(N1348="základní",J1348,0)</f>
        <v>0</v>
      </c>
      <c r="BF1348" s="149">
        <f>IF(N1348="snížená",J1348,0)</f>
        <v>0</v>
      </c>
      <c r="BG1348" s="149">
        <f>IF(N1348="zákl. přenesená",J1348,0)</f>
        <v>0</v>
      </c>
      <c r="BH1348" s="149">
        <f>IF(N1348="sníž. přenesená",J1348,0)</f>
        <v>0</v>
      </c>
      <c r="BI1348" s="149">
        <f>IF(N1348="nulová",J1348,0)</f>
        <v>0</v>
      </c>
      <c r="BJ1348" s="18" t="s">
        <v>82</v>
      </c>
      <c r="BK1348" s="149">
        <f>ROUND(I1348*H1348,2)</f>
        <v>0</v>
      </c>
      <c r="BL1348" s="18" t="s">
        <v>169</v>
      </c>
      <c r="BM1348" s="148" t="s">
        <v>1332</v>
      </c>
    </row>
    <row r="1349" spans="1:47" s="2" customFormat="1" ht="39">
      <c r="A1349" s="30"/>
      <c r="B1349" s="31"/>
      <c r="C1349" s="30"/>
      <c r="D1349" s="150" t="s">
        <v>139</v>
      </c>
      <c r="E1349" s="30"/>
      <c r="F1349" s="151" t="s">
        <v>1333</v>
      </c>
      <c r="G1349" s="30"/>
      <c r="H1349" s="30"/>
      <c r="I1349" s="30"/>
      <c r="J1349" s="30"/>
      <c r="K1349" s="30"/>
      <c r="L1349" s="31"/>
      <c r="M1349" s="152"/>
      <c r="N1349" s="153"/>
      <c r="O1349" s="56"/>
      <c r="P1349" s="56"/>
      <c r="Q1349" s="56"/>
      <c r="R1349" s="56"/>
      <c r="S1349" s="56"/>
      <c r="T1349" s="57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T1349" s="18" t="s">
        <v>139</v>
      </c>
      <c r="AU1349" s="18" t="s">
        <v>84</v>
      </c>
    </row>
    <row r="1350" spans="1:65" s="2" customFormat="1" ht="37.9" customHeight="1">
      <c r="A1350" s="30"/>
      <c r="B1350" s="136"/>
      <c r="C1350" s="137" t="s">
        <v>754</v>
      </c>
      <c r="D1350" s="137" t="s">
        <v>134</v>
      </c>
      <c r="E1350" s="138" t="s">
        <v>1334</v>
      </c>
      <c r="F1350" s="139" t="s">
        <v>1335</v>
      </c>
      <c r="G1350" s="140" t="s">
        <v>655</v>
      </c>
      <c r="H1350" s="141">
        <v>1</v>
      </c>
      <c r="I1350" s="242"/>
      <c r="J1350" s="142">
        <f>ROUND(I1350*H1350,2)</f>
        <v>0</v>
      </c>
      <c r="K1350" s="143"/>
      <c r="L1350" s="31"/>
      <c r="M1350" s="144" t="s">
        <v>1</v>
      </c>
      <c r="N1350" s="145" t="s">
        <v>39</v>
      </c>
      <c r="O1350" s="146">
        <v>0</v>
      </c>
      <c r="P1350" s="146">
        <f>O1350*H1350</f>
        <v>0</v>
      </c>
      <c r="Q1350" s="146">
        <v>0</v>
      </c>
      <c r="R1350" s="146">
        <f>Q1350*H1350</f>
        <v>0</v>
      </c>
      <c r="S1350" s="146">
        <v>0</v>
      </c>
      <c r="T1350" s="147">
        <f>S1350*H1350</f>
        <v>0</v>
      </c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R1350" s="148" t="s">
        <v>169</v>
      </c>
      <c r="AT1350" s="148" t="s">
        <v>134</v>
      </c>
      <c r="AU1350" s="148" t="s">
        <v>84</v>
      </c>
      <c r="AY1350" s="18" t="s">
        <v>133</v>
      </c>
      <c r="BE1350" s="149">
        <f>IF(N1350="základní",J1350,0)</f>
        <v>0</v>
      </c>
      <c r="BF1350" s="149">
        <f>IF(N1350="snížená",J1350,0)</f>
        <v>0</v>
      </c>
      <c r="BG1350" s="149">
        <f>IF(N1350="zákl. přenesená",J1350,0)</f>
        <v>0</v>
      </c>
      <c r="BH1350" s="149">
        <f>IF(N1350="sníž. přenesená",J1350,0)</f>
        <v>0</v>
      </c>
      <c r="BI1350" s="149">
        <f>IF(N1350="nulová",J1350,0)</f>
        <v>0</v>
      </c>
      <c r="BJ1350" s="18" t="s">
        <v>82</v>
      </c>
      <c r="BK1350" s="149">
        <f>ROUND(I1350*H1350,2)</f>
        <v>0</v>
      </c>
      <c r="BL1350" s="18" t="s">
        <v>169</v>
      </c>
      <c r="BM1350" s="148" t="s">
        <v>1336</v>
      </c>
    </row>
    <row r="1351" spans="1:47" s="2" customFormat="1" ht="39">
      <c r="A1351" s="30"/>
      <c r="B1351" s="31"/>
      <c r="C1351" s="30"/>
      <c r="D1351" s="150" t="s">
        <v>139</v>
      </c>
      <c r="E1351" s="30"/>
      <c r="F1351" s="151" t="s">
        <v>1337</v>
      </c>
      <c r="G1351" s="30"/>
      <c r="H1351" s="30"/>
      <c r="I1351" s="30"/>
      <c r="J1351" s="30"/>
      <c r="K1351" s="30"/>
      <c r="L1351" s="31"/>
      <c r="M1351" s="152"/>
      <c r="N1351" s="153"/>
      <c r="O1351" s="56"/>
      <c r="P1351" s="56"/>
      <c r="Q1351" s="56"/>
      <c r="R1351" s="56"/>
      <c r="S1351" s="56"/>
      <c r="T1351" s="57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T1351" s="18" t="s">
        <v>139</v>
      </c>
      <c r="AU1351" s="18" t="s">
        <v>84</v>
      </c>
    </row>
    <row r="1352" spans="1:65" s="2" customFormat="1" ht="44.25" customHeight="1">
      <c r="A1352" s="30"/>
      <c r="B1352" s="136"/>
      <c r="C1352" s="137" t="s">
        <v>1338</v>
      </c>
      <c r="D1352" s="137" t="s">
        <v>134</v>
      </c>
      <c r="E1352" s="138" t="s">
        <v>1339</v>
      </c>
      <c r="F1352" s="139" t="s">
        <v>1340</v>
      </c>
      <c r="G1352" s="140" t="s">
        <v>655</v>
      </c>
      <c r="H1352" s="141">
        <v>16</v>
      </c>
      <c r="I1352" s="242"/>
      <c r="J1352" s="142">
        <f>ROUND(I1352*H1352,2)</f>
        <v>0</v>
      </c>
      <c r="K1352" s="143"/>
      <c r="L1352" s="31"/>
      <c r="M1352" s="144" t="s">
        <v>1</v>
      </c>
      <c r="N1352" s="145" t="s">
        <v>39</v>
      </c>
      <c r="O1352" s="146">
        <v>0</v>
      </c>
      <c r="P1352" s="146">
        <f>O1352*H1352</f>
        <v>0</v>
      </c>
      <c r="Q1352" s="146">
        <v>0</v>
      </c>
      <c r="R1352" s="146">
        <f>Q1352*H1352</f>
        <v>0</v>
      </c>
      <c r="S1352" s="146">
        <v>0</v>
      </c>
      <c r="T1352" s="147">
        <f>S1352*H1352</f>
        <v>0</v>
      </c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R1352" s="148" t="s">
        <v>169</v>
      </c>
      <c r="AT1352" s="148" t="s">
        <v>134</v>
      </c>
      <c r="AU1352" s="148" t="s">
        <v>84</v>
      </c>
      <c r="AY1352" s="18" t="s">
        <v>133</v>
      </c>
      <c r="BE1352" s="149">
        <f>IF(N1352="základní",J1352,0)</f>
        <v>0</v>
      </c>
      <c r="BF1352" s="149">
        <f>IF(N1352="snížená",J1352,0)</f>
        <v>0</v>
      </c>
      <c r="BG1352" s="149">
        <f>IF(N1352="zákl. přenesená",J1352,0)</f>
        <v>0</v>
      </c>
      <c r="BH1352" s="149">
        <f>IF(N1352="sníž. přenesená",J1352,0)</f>
        <v>0</v>
      </c>
      <c r="BI1352" s="149">
        <f>IF(N1352="nulová",J1352,0)</f>
        <v>0</v>
      </c>
      <c r="BJ1352" s="18" t="s">
        <v>82</v>
      </c>
      <c r="BK1352" s="149">
        <f>ROUND(I1352*H1352,2)</f>
        <v>0</v>
      </c>
      <c r="BL1352" s="18" t="s">
        <v>169</v>
      </c>
      <c r="BM1352" s="148" t="s">
        <v>1341</v>
      </c>
    </row>
    <row r="1353" spans="1:47" s="2" customFormat="1" ht="39">
      <c r="A1353" s="30"/>
      <c r="B1353" s="31"/>
      <c r="C1353" s="30"/>
      <c r="D1353" s="150" t="s">
        <v>139</v>
      </c>
      <c r="E1353" s="30"/>
      <c r="F1353" s="151" t="s">
        <v>1342</v>
      </c>
      <c r="G1353" s="30"/>
      <c r="H1353" s="30"/>
      <c r="I1353" s="30"/>
      <c r="J1353" s="30"/>
      <c r="K1353" s="30"/>
      <c r="L1353" s="31"/>
      <c r="M1353" s="152"/>
      <c r="N1353" s="153"/>
      <c r="O1353" s="56"/>
      <c r="P1353" s="56"/>
      <c r="Q1353" s="56"/>
      <c r="R1353" s="56"/>
      <c r="S1353" s="56"/>
      <c r="T1353" s="57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T1353" s="18" t="s">
        <v>139</v>
      </c>
      <c r="AU1353" s="18" t="s">
        <v>84</v>
      </c>
    </row>
    <row r="1354" spans="1:65" s="2" customFormat="1" ht="24.2" customHeight="1">
      <c r="A1354" s="30"/>
      <c r="B1354" s="136"/>
      <c r="C1354" s="137" t="s">
        <v>758</v>
      </c>
      <c r="D1354" s="137" t="s">
        <v>134</v>
      </c>
      <c r="E1354" s="138" t="s">
        <v>1343</v>
      </c>
      <c r="F1354" s="139" t="s">
        <v>1344</v>
      </c>
      <c r="G1354" s="140" t="s">
        <v>655</v>
      </c>
      <c r="H1354" s="141">
        <v>2</v>
      </c>
      <c r="I1354" s="242"/>
      <c r="J1354" s="142">
        <f>ROUND(I1354*H1354,2)</f>
        <v>0</v>
      </c>
      <c r="K1354" s="143"/>
      <c r="L1354" s="31"/>
      <c r="M1354" s="144" t="s">
        <v>1</v>
      </c>
      <c r="N1354" s="145" t="s">
        <v>39</v>
      </c>
      <c r="O1354" s="146">
        <v>0</v>
      </c>
      <c r="P1354" s="146">
        <f>O1354*H1354</f>
        <v>0</v>
      </c>
      <c r="Q1354" s="146">
        <v>0</v>
      </c>
      <c r="R1354" s="146">
        <f>Q1354*H1354</f>
        <v>0</v>
      </c>
      <c r="S1354" s="146">
        <v>0</v>
      </c>
      <c r="T1354" s="147">
        <f>S1354*H1354</f>
        <v>0</v>
      </c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R1354" s="148" t="s">
        <v>169</v>
      </c>
      <c r="AT1354" s="148" t="s">
        <v>134</v>
      </c>
      <c r="AU1354" s="148" t="s">
        <v>84</v>
      </c>
      <c r="AY1354" s="18" t="s">
        <v>133</v>
      </c>
      <c r="BE1354" s="149">
        <f>IF(N1354="základní",J1354,0)</f>
        <v>0</v>
      </c>
      <c r="BF1354" s="149">
        <f>IF(N1354="snížená",J1354,0)</f>
        <v>0</v>
      </c>
      <c r="BG1354" s="149">
        <f>IF(N1354="zákl. přenesená",J1354,0)</f>
        <v>0</v>
      </c>
      <c r="BH1354" s="149">
        <f>IF(N1354="sníž. přenesená",J1354,0)</f>
        <v>0</v>
      </c>
      <c r="BI1354" s="149">
        <f>IF(N1354="nulová",J1354,0)</f>
        <v>0</v>
      </c>
      <c r="BJ1354" s="18" t="s">
        <v>82</v>
      </c>
      <c r="BK1354" s="149">
        <f>ROUND(I1354*H1354,2)</f>
        <v>0</v>
      </c>
      <c r="BL1354" s="18" t="s">
        <v>169</v>
      </c>
      <c r="BM1354" s="148" t="s">
        <v>1345</v>
      </c>
    </row>
    <row r="1355" spans="1:47" s="2" customFormat="1" ht="29.25">
      <c r="A1355" s="30"/>
      <c r="B1355" s="31"/>
      <c r="C1355" s="30"/>
      <c r="D1355" s="150" t="s">
        <v>139</v>
      </c>
      <c r="E1355" s="30"/>
      <c r="F1355" s="151" t="s">
        <v>1346</v>
      </c>
      <c r="G1355" s="30"/>
      <c r="H1355" s="30"/>
      <c r="I1355" s="30"/>
      <c r="J1355" s="30"/>
      <c r="K1355" s="30"/>
      <c r="L1355" s="31"/>
      <c r="M1355" s="152"/>
      <c r="N1355" s="153"/>
      <c r="O1355" s="56"/>
      <c r="P1355" s="56"/>
      <c r="Q1355" s="56"/>
      <c r="R1355" s="56"/>
      <c r="S1355" s="56"/>
      <c r="T1355" s="57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T1355" s="18" t="s">
        <v>139</v>
      </c>
      <c r="AU1355" s="18" t="s">
        <v>84</v>
      </c>
    </row>
    <row r="1356" spans="1:65" s="2" customFormat="1" ht="16.5" customHeight="1">
      <c r="A1356" s="30"/>
      <c r="B1356" s="136"/>
      <c r="C1356" s="137" t="s">
        <v>1347</v>
      </c>
      <c r="D1356" s="137" t="s">
        <v>134</v>
      </c>
      <c r="E1356" s="138" t="s">
        <v>1348</v>
      </c>
      <c r="F1356" s="139" t="s">
        <v>1349</v>
      </c>
      <c r="G1356" s="140" t="s">
        <v>240</v>
      </c>
      <c r="H1356" s="141">
        <v>7</v>
      </c>
      <c r="I1356" s="242"/>
      <c r="J1356" s="142">
        <f>ROUND(I1356*H1356,2)</f>
        <v>0</v>
      </c>
      <c r="K1356" s="143"/>
      <c r="L1356" s="31"/>
      <c r="M1356" s="144" t="s">
        <v>1</v>
      </c>
      <c r="N1356" s="145" t="s">
        <v>39</v>
      </c>
      <c r="O1356" s="146">
        <v>0</v>
      </c>
      <c r="P1356" s="146">
        <f>O1356*H1356</f>
        <v>0</v>
      </c>
      <c r="Q1356" s="146">
        <v>0</v>
      </c>
      <c r="R1356" s="146">
        <f>Q1356*H1356</f>
        <v>0</v>
      </c>
      <c r="S1356" s="146">
        <v>0</v>
      </c>
      <c r="T1356" s="147">
        <f>S1356*H1356</f>
        <v>0</v>
      </c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R1356" s="148" t="s">
        <v>169</v>
      </c>
      <c r="AT1356" s="148" t="s">
        <v>134</v>
      </c>
      <c r="AU1356" s="148" t="s">
        <v>84</v>
      </c>
      <c r="AY1356" s="18" t="s">
        <v>133</v>
      </c>
      <c r="BE1356" s="149">
        <f>IF(N1356="základní",J1356,0)</f>
        <v>0</v>
      </c>
      <c r="BF1356" s="149">
        <f>IF(N1356="snížená",J1356,0)</f>
        <v>0</v>
      </c>
      <c r="BG1356" s="149">
        <f>IF(N1356="zákl. přenesená",J1356,0)</f>
        <v>0</v>
      </c>
      <c r="BH1356" s="149">
        <f>IF(N1356="sníž. přenesená",J1356,0)</f>
        <v>0</v>
      </c>
      <c r="BI1356" s="149">
        <f>IF(N1356="nulová",J1356,0)</f>
        <v>0</v>
      </c>
      <c r="BJ1356" s="18" t="s">
        <v>82</v>
      </c>
      <c r="BK1356" s="149">
        <f>ROUND(I1356*H1356,2)</f>
        <v>0</v>
      </c>
      <c r="BL1356" s="18" t="s">
        <v>169</v>
      </c>
      <c r="BM1356" s="148" t="s">
        <v>1350</v>
      </c>
    </row>
    <row r="1357" spans="1:47" s="2" customFormat="1" ht="29.25">
      <c r="A1357" s="30"/>
      <c r="B1357" s="31"/>
      <c r="C1357" s="30"/>
      <c r="D1357" s="150" t="s">
        <v>139</v>
      </c>
      <c r="E1357" s="30"/>
      <c r="F1357" s="151" t="s">
        <v>1351</v>
      </c>
      <c r="G1357" s="30"/>
      <c r="H1357" s="30"/>
      <c r="I1357" s="30"/>
      <c r="J1357" s="30"/>
      <c r="K1357" s="30"/>
      <c r="L1357" s="31"/>
      <c r="M1357" s="152"/>
      <c r="N1357" s="153"/>
      <c r="O1357" s="56"/>
      <c r="P1357" s="56"/>
      <c r="Q1357" s="56"/>
      <c r="R1357" s="56"/>
      <c r="S1357" s="56"/>
      <c r="T1357" s="57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T1357" s="18" t="s">
        <v>139</v>
      </c>
      <c r="AU1357" s="18" t="s">
        <v>84</v>
      </c>
    </row>
    <row r="1358" spans="1:65" s="2" customFormat="1" ht="37.9" customHeight="1">
      <c r="A1358" s="30"/>
      <c r="B1358" s="136"/>
      <c r="C1358" s="137" t="s">
        <v>766</v>
      </c>
      <c r="D1358" s="137" t="s">
        <v>134</v>
      </c>
      <c r="E1358" s="138" t="s">
        <v>1352</v>
      </c>
      <c r="F1358" s="139" t="s">
        <v>1353</v>
      </c>
      <c r="G1358" s="140" t="s">
        <v>655</v>
      </c>
      <c r="H1358" s="141">
        <v>4</v>
      </c>
      <c r="I1358" s="242"/>
      <c r="J1358" s="142">
        <f>ROUND(I1358*H1358,2)</f>
        <v>0</v>
      </c>
      <c r="K1358" s="143"/>
      <c r="L1358" s="31"/>
      <c r="M1358" s="144" t="s">
        <v>1</v>
      </c>
      <c r="N1358" s="145" t="s">
        <v>39</v>
      </c>
      <c r="O1358" s="146">
        <v>0</v>
      </c>
      <c r="P1358" s="146">
        <f>O1358*H1358</f>
        <v>0</v>
      </c>
      <c r="Q1358" s="146">
        <v>0</v>
      </c>
      <c r="R1358" s="146">
        <f>Q1358*H1358</f>
        <v>0</v>
      </c>
      <c r="S1358" s="146">
        <v>0</v>
      </c>
      <c r="T1358" s="147">
        <f>S1358*H1358</f>
        <v>0</v>
      </c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R1358" s="148" t="s">
        <v>169</v>
      </c>
      <c r="AT1358" s="148" t="s">
        <v>134</v>
      </c>
      <c r="AU1358" s="148" t="s">
        <v>84</v>
      </c>
      <c r="AY1358" s="18" t="s">
        <v>133</v>
      </c>
      <c r="BE1358" s="149">
        <f>IF(N1358="základní",J1358,0)</f>
        <v>0</v>
      </c>
      <c r="BF1358" s="149">
        <f>IF(N1358="snížená",J1358,0)</f>
        <v>0</v>
      </c>
      <c r="BG1358" s="149">
        <f>IF(N1358="zákl. přenesená",J1358,0)</f>
        <v>0</v>
      </c>
      <c r="BH1358" s="149">
        <f>IF(N1358="sníž. přenesená",J1358,0)</f>
        <v>0</v>
      </c>
      <c r="BI1358" s="149">
        <f>IF(N1358="nulová",J1358,0)</f>
        <v>0</v>
      </c>
      <c r="BJ1358" s="18" t="s">
        <v>82</v>
      </c>
      <c r="BK1358" s="149">
        <f>ROUND(I1358*H1358,2)</f>
        <v>0</v>
      </c>
      <c r="BL1358" s="18" t="s">
        <v>169</v>
      </c>
      <c r="BM1358" s="148" t="s">
        <v>1354</v>
      </c>
    </row>
    <row r="1359" spans="1:47" s="2" customFormat="1" ht="39">
      <c r="A1359" s="30"/>
      <c r="B1359" s="31"/>
      <c r="C1359" s="30"/>
      <c r="D1359" s="150" t="s">
        <v>139</v>
      </c>
      <c r="E1359" s="30"/>
      <c r="F1359" s="151" t="s">
        <v>1355</v>
      </c>
      <c r="G1359" s="30"/>
      <c r="H1359" s="30"/>
      <c r="I1359" s="30"/>
      <c r="J1359" s="30"/>
      <c r="K1359" s="30"/>
      <c r="L1359" s="31"/>
      <c r="M1359" s="152"/>
      <c r="N1359" s="153"/>
      <c r="O1359" s="56"/>
      <c r="P1359" s="56"/>
      <c r="Q1359" s="56"/>
      <c r="R1359" s="56"/>
      <c r="S1359" s="56"/>
      <c r="T1359" s="57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T1359" s="18" t="s">
        <v>139</v>
      </c>
      <c r="AU1359" s="18" t="s">
        <v>84</v>
      </c>
    </row>
    <row r="1360" spans="1:65" s="2" customFormat="1" ht="49.15" customHeight="1">
      <c r="A1360" s="30"/>
      <c r="B1360" s="136"/>
      <c r="C1360" s="137" t="s">
        <v>1356</v>
      </c>
      <c r="D1360" s="137" t="s">
        <v>134</v>
      </c>
      <c r="E1360" s="138" t="s">
        <v>1357</v>
      </c>
      <c r="F1360" s="139" t="s">
        <v>1358</v>
      </c>
      <c r="G1360" s="140" t="s">
        <v>655</v>
      </c>
      <c r="H1360" s="141">
        <v>2</v>
      </c>
      <c r="I1360" s="242"/>
      <c r="J1360" s="142">
        <f aca="true" t="shared" si="20" ref="J1360:J1370">ROUND(I1360*H1360,2)</f>
        <v>0</v>
      </c>
      <c r="K1360" s="143"/>
      <c r="L1360" s="31"/>
      <c r="M1360" s="144" t="s">
        <v>1</v>
      </c>
      <c r="N1360" s="145" t="s">
        <v>39</v>
      </c>
      <c r="O1360" s="146">
        <v>0</v>
      </c>
      <c r="P1360" s="146">
        <f aca="true" t="shared" si="21" ref="P1360:P1370">O1360*H1360</f>
        <v>0</v>
      </c>
      <c r="Q1360" s="146">
        <v>0</v>
      </c>
      <c r="R1360" s="146">
        <f aca="true" t="shared" si="22" ref="R1360:R1370">Q1360*H1360</f>
        <v>0</v>
      </c>
      <c r="S1360" s="146">
        <v>0</v>
      </c>
      <c r="T1360" s="147">
        <f aca="true" t="shared" si="23" ref="T1360:T1370">S1360*H1360</f>
        <v>0</v>
      </c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R1360" s="148" t="s">
        <v>169</v>
      </c>
      <c r="AT1360" s="148" t="s">
        <v>134</v>
      </c>
      <c r="AU1360" s="148" t="s">
        <v>84</v>
      </c>
      <c r="AY1360" s="18" t="s">
        <v>133</v>
      </c>
      <c r="BE1360" s="149">
        <f aca="true" t="shared" si="24" ref="BE1360:BE1370">IF(N1360="základní",J1360,0)</f>
        <v>0</v>
      </c>
      <c r="BF1360" s="149">
        <f aca="true" t="shared" si="25" ref="BF1360:BF1370">IF(N1360="snížená",J1360,0)</f>
        <v>0</v>
      </c>
      <c r="BG1360" s="149">
        <f aca="true" t="shared" si="26" ref="BG1360:BG1370">IF(N1360="zákl. přenesená",J1360,0)</f>
        <v>0</v>
      </c>
      <c r="BH1360" s="149">
        <f aca="true" t="shared" si="27" ref="BH1360:BH1370">IF(N1360="sníž. přenesená",J1360,0)</f>
        <v>0</v>
      </c>
      <c r="BI1360" s="149">
        <f aca="true" t="shared" si="28" ref="BI1360:BI1370">IF(N1360="nulová",J1360,0)</f>
        <v>0</v>
      </c>
      <c r="BJ1360" s="18" t="s">
        <v>82</v>
      </c>
      <c r="BK1360" s="149">
        <f aca="true" t="shared" si="29" ref="BK1360:BK1370">ROUND(I1360*H1360,2)</f>
        <v>0</v>
      </c>
      <c r="BL1360" s="18" t="s">
        <v>169</v>
      </c>
      <c r="BM1360" s="148" t="s">
        <v>1359</v>
      </c>
    </row>
    <row r="1361" spans="1:65" s="2" customFormat="1" ht="49.15" customHeight="1">
      <c r="A1361" s="30"/>
      <c r="B1361" s="136"/>
      <c r="C1361" s="137" t="s">
        <v>768</v>
      </c>
      <c r="D1361" s="137" t="s">
        <v>134</v>
      </c>
      <c r="E1361" s="138" t="s">
        <v>1360</v>
      </c>
      <c r="F1361" s="139" t="s">
        <v>1361</v>
      </c>
      <c r="G1361" s="140" t="s">
        <v>655</v>
      </c>
      <c r="H1361" s="141">
        <v>2</v>
      </c>
      <c r="I1361" s="242"/>
      <c r="J1361" s="142">
        <f t="shared" si="20"/>
        <v>0</v>
      </c>
      <c r="K1361" s="143"/>
      <c r="L1361" s="31"/>
      <c r="M1361" s="144" t="s">
        <v>1</v>
      </c>
      <c r="N1361" s="145" t="s">
        <v>39</v>
      </c>
      <c r="O1361" s="146">
        <v>0</v>
      </c>
      <c r="P1361" s="146">
        <f t="shared" si="21"/>
        <v>0</v>
      </c>
      <c r="Q1361" s="146">
        <v>0</v>
      </c>
      <c r="R1361" s="146">
        <f t="shared" si="22"/>
        <v>0</v>
      </c>
      <c r="S1361" s="146">
        <v>0</v>
      </c>
      <c r="T1361" s="147">
        <f t="shared" si="23"/>
        <v>0</v>
      </c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R1361" s="148" t="s">
        <v>169</v>
      </c>
      <c r="AT1361" s="148" t="s">
        <v>134</v>
      </c>
      <c r="AU1361" s="148" t="s">
        <v>84</v>
      </c>
      <c r="AY1361" s="18" t="s">
        <v>133</v>
      </c>
      <c r="BE1361" s="149">
        <f t="shared" si="24"/>
        <v>0</v>
      </c>
      <c r="BF1361" s="149">
        <f t="shared" si="25"/>
        <v>0</v>
      </c>
      <c r="BG1361" s="149">
        <f t="shared" si="26"/>
        <v>0</v>
      </c>
      <c r="BH1361" s="149">
        <f t="shared" si="27"/>
        <v>0</v>
      </c>
      <c r="BI1361" s="149">
        <f t="shared" si="28"/>
        <v>0</v>
      </c>
      <c r="BJ1361" s="18" t="s">
        <v>82</v>
      </c>
      <c r="BK1361" s="149">
        <f t="shared" si="29"/>
        <v>0</v>
      </c>
      <c r="BL1361" s="18" t="s">
        <v>169</v>
      </c>
      <c r="BM1361" s="148" t="s">
        <v>1362</v>
      </c>
    </row>
    <row r="1362" spans="1:65" s="2" customFormat="1" ht="49.15" customHeight="1">
      <c r="A1362" s="30"/>
      <c r="B1362" s="136"/>
      <c r="C1362" s="137" t="s">
        <v>1363</v>
      </c>
      <c r="D1362" s="137" t="s">
        <v>134</v>
      </c>
      <c r="E1362" s="138" t="s">
        <v>1364</v>
      </c>
      <c r="F1362" s="139" t="s">
        <v>1365</v>
      </c>
      <c r="G1362" s="140" t="s">
        <v>655</v>
      </c>
      <c r="H1362" s="141">
        <v>1</v>
      </c>
      <c r="I1362" s="242"/>
      <c r="J1362" s="142">
        <f t="shared" si="20"/>
        <v>0</v>
      </c>
      <c r="K1362" s="143"/>
      <c r="L1362" s="31"/>
      <c r="M1362" s="144" t="s">
        <v>1</v>
      </c>
      <c r="N1362" s="145" t="s">
        <v>39</v>
      </c>
      <c r="O1362" s="146">
        <v>0</v>
      </c>
      <c r="P1362" s="146">
        <f t="shared" si="21"/>
        <v>0</v>
      </c>
      <c r="Q1362" s="146">
        <v>0</v>
      </c>
      <c r="R1362" s="146">
        <f t="shared" si="22"/>
        <v>0</v>
      </c>
      <c r="S1362" s="146">
        <v>0</v>
      </c>
      <c r="T1362" s="147">
        <f t="shared" si="23"/>
        <v>0</v>
      </c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R1362" s="148" t="s">
        <v>169</v>
      </c>
      <c r="AT1362" s="148" t="s">
        <v>134</v>
      </c>
      <c r="AU1362" s="148" t="s">
        <v>84</v>
      </c>
      <c r="AY1362" s="18" t="s">
        <v>133</v>
      </c>
      <c r="BE1362" s="149">
        <f t="shared" si="24"/>
        <v>0</v>
      </c>
      <c r="BF1362" s="149">
        <f t="shared" si="25"/>
        <v>0</v>
      </c>
      <c r="BG1362" s="149">
        <f t="shared" si="26"/>
        <v>0</v>
      </c>
      <c r="BH1362" s="149">
        <f t="shared" si="27"/>
        <v>0</v>
      </c>
      <c r="BI1362" s="149">
        <f t="shared" si="28"/>
        <v>0</v>
      </c>
      <c r="BJ1362" s="18" t="s">
        <v>82</v>
      </c>
      <c r="BK1362" s="149">
        <f t="shared" si="29"/>
        <v>0</v>
      </c>
      <c r="BL1362" s="18" t="s">
        <v>169</v>
      </c>
      <c r="BM1362" s="148" t="s">
        <v>1366</v>
      </c>
    </row>
    <row r="1363" spans="1:65" s="2" customFormat="1" ht="49.15" customHeight="1">
      <c r="A1363" s="30"/>
      <c r="B1363" s="136"/>
      <c r="C1363" s="137" t="s">
        <v>772</v>
      </c>
      <c r="D1363" s="137" t="s">
        <v>134</v>
      </c>
      <c r="E1363" s="138" t="s">
        <v>1367</v>
      </c>
      <c r="F1363" s="139" t="s">
        <v>1368</v>
      </c>
      <c r="G1363" s="140" t="s">
        <v>655</v>
      </c>
      <c r="H1363" s="141">
        <v>1</v>
      </c>
      <c r="I1363" s="242"/>
      <c r="J1363" s="142">
        <f t="shared" si="20"/>
        <v>0</v>
      </c>
      <c r="K1363" s="143"/>
      <c r="L1363" s="31"/>
      <c r="M1363" s="144" t="s">
        <v>1</v>
      </c>
      <c r="N1363" s="145" t="s">
        <v>39</v>
      </c>
      <c r="O1363" s="146">
        <v>0</v>
      </c>
      <c r="P1363" s="146">
        <f t="shared" si="21"/>
        <v>0</v>
      </c>
      <c r="Q1363" s="146">
        <v>0</v>
      </c>
      <c r="R1363" s="146">
        <f t="shared" si="22"/>
        <v>0</v>
      </c>
      <c r="S1363" s="146">
        <v>0</v>
      </c>
      <c r="T1363" s="147">
        <f t="shared" si="23"/>
        <v>0</v>
      </c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R1363" s="148" t="s">
        <v>169</v>
      </c>
      <c r="AT1363" s="148" t="s">
        <v>134</v>
      </c>
      <c r="AU1363" s="148" t="s">
        <v>84</v>
      </c>
      <c r="AY1363" s="18" t="s">
        <v>133</v>
      </c>
      <c r="BE1363" s="149">
        <f t="shared" si="24"/>
        <v>0</v>
      </c>
      <c r="BF1363" s="149">
        <f t="shared" si="25"/>
        <v>0</v>
      </c>
      <c r="BG1363" s="149">
        <f t="shared" si="26"/>
        <v>0</v>
      </c>
      <c r="BH1363" s="149">
        <f t="shared" si="27"/>
        <v>0</v>
      </c>
      <c r="BI1363" s="149">
        <f t="shared" si="28"/>
        <v>0</v>
      </c>
      <c r="BJ1363" s="18" t="s">
        <v>82</v>
      </c>
      <c r="BK1363" s="149">
        <f t="shared" si="29"/>
        <v>0</v>
      </c>
      <c r="BL1363" s="18" t="s">
        <v>169</v>
      </c>
      <c r="BM1363" s="148" t="s">
        <v>1369</v>
      </c>
    </row>
    <row r="1364" spans="1:65" s="2" customFormat="1" ht="55.5" customHeight="1">
      <c r="A1364" s="30"/>
      <c r="B1364" s="136"/>
      <c r="C1364" s="137" t="s">
        <v>1370</v>
      </c>
      <c r="D1364" s="137" t="s">
        <v>134</v>
      </c>
      <c r="E1364" s="138" t="s">
        <v>1371</v>
      </c>
      <c r="F1364" s="139" t="s">
        <v>1372</v>
      </c>
      <c r="G1364" s="140" t="s">
        <v>655</v>
      </c>
      <c r="H1364" s="141">
        <v>2</v>
      </c>
      <c r="I1364" s="242"/>
      <c r="J1364" s="142">
        <f t="shared" si="20"/>
        <v>0</v>
      </c>
      <c r="K1364" s="143"/>
      <c r="L1364" s="31"/>
      <c r="M1364" s="144" t="s">
        <v>1</v>
      </c>
      <c r="N1364" s="145" t="s">
        <v>39</v>
      </c>
      <c r="O1364" s="146">
        <v>0</v>
      </c>
      <c r="P1364" s="146">
        <f t="shared" si="21"/>
        <v>0</v>
      </c>
      <c r="Q1364" s="146">
        <v>0</v>
      </c>
      <c r="R1364" s="146">
        <f t="shared" si="22"/>
        <v>0</v>
      </c>
      <c r="S1364" s="146">
        <v>0</v>
      </c>
      <c r="T1364" s="147">
        <f t="shared" si="23"/>
        <v>0</v>
      </c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R1364" s="148" t="s">
        <v>169</v>
      </c>
      <c r="AT1364" s="148" t="s">
        <v>134</v>
      </c>
      <c r="AU1364" s="148" t="s">
        <v>84</v>
      </c>
      <c r="AY1364" s="18" t="s">
        <v>133</v>
      </c>
      <c r="BE1364" s="149">
        <f t="shared" si="24"/>
        <v>0</v>
      </c>
      <c r="BF1364" s="149">
        <f t="shared" si="25"/>
        <v>0</v>
      </c>
      <c r="BG1364" s="149">
        <f t="shared" si="26"/>
        <v>0</v>
      </c>
      <c r="BH1364" s="149">
        <f t="shared" si="27"/>
        <v>0</v>
      </c>
      <c r="BI1364" s="149">
        <f t="shared" si="28"/>
        <v>0</v>
      </c>
      <c r="BJ1364" s="18" t="s">
        <v>82</v>
      </c>
      <c r="BK1364" s="149">
        <f t="shared" si="29"/>
        <v>0</v>
      </c>
      <c r="BL1364" s="18" t="s">
        <v>169</v>
      </c>
      <c r="BM1364" s="148" t="s">
        <v>1373</v>
      </c>
    </row>
    <row r="1365" spans="1:65" s="2" customFormat="1" ht="49.15" customHeight="1">
      <c r="A1365" s="30"/>
      <c r="B1365" s="136"/>
      <c r="C1365" s="137" t="s">
        <v>775</v>
      </c>
      <c r="D1365" s="137" t="s">
        <v>134</v>
      </c>
      <c r="E1365" s="138" t="s">
        <v>1374</v>
      </c>
      <c r="F1365" s="139" t="s">
        <v>1375</v>
      </c>
      <c r="G1365" s="140" t="s">
        <v>655</v>
      </c>
      <c r="H1365" s="141">
        <v>1</v>
      </c>
      <c r="I1365" s="242"/>
      <c r="J1365" s="142">
        <f t="shared" si="20"/>
        <v>0</v>
      </c>
      <c r="K1365" s="143"/>
      <c r="L1365" s="31"/>
      <c r="M1365" s="144" t="s">
        <v>1</v>
      </c>
      <c r="N1365" s="145" t="s">
        <v>39</v>
      </c>
      <c r="O1365" s="146">
        <v>0</v>
      </c>
      <c r="P1365" s="146">
        <f t="shared" si="21"/>
        <v>0</v>
      </c>
      <c r="Q1365" s="146">
        <v>0</v>
      </c>
      <c r="R1365" s="146">
        <f t="shared" si="22"/>
        <v>0</v>
      </c>
      <c r="S1365" s="146">
        <v>0</v>
      </c>
      <c r="T1365" s="147">
        <f t="shared" si="23"/>
        <v>0</v>
      </c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R1365" s="148" t="s">
        <v>169</v>
      </c>
      <c r="AT1365" s="148" t="s">
        <v>134</v>
      </c>
      <c r="AU1365" s="148" t="s">
        <v>84</v>
      </c>
      <c r="AY1365" s="18" t="s">
        <v>133</v>
      </c>
      <c r="BE1365" s="149">
        <f t="shared" si="24"/>
        <v>0</v>
      </c>
      <c r="BF1365" s="149">
        <f t="shared" si="25"/>
        <v>0</v>
      </c>
      <c r="BG1365" s="149">
        <f t="shared" si="26"/>
        <v>0</v>
      </c>
      <c r="BH1365" s="149">
        <f t="shared" si="27"/>
        <v>0</v>
      </c>
      <c r="BI1365" s="149">
        <f t="shared" si="28"/>
        <v>0</v>
      </c>
      <c r="BJ1365" s="18" t="s">
        <v>82</v>
      </c>
      <c r="BK1365" s="149">
        <f t="shared" si="29"/>
        <v>0</v>
      </c>
      <c r="BL1365" s="18" t="s">
        <v>169</v>
      </c>
      <c r="BM1365" s="148" t="s">
        <v>1376</v>
      </c>
    </row>
    <row r="1366" spans="1:65" s="2" customFormat="1" ht="49.15" customHeight="1">
      <c r="A1366" s="30"/>
      <c r="B1366" s="136"/>
      <c r="C1366" s="137" t="s">
        <v>1377</v>
      </c>
      <c r="D1366" s="137" t="s">
        <v>134</v>
      </c>
      <c r="E1366" s="138" t="s">
        <v>1378</v>
      </c>
      <c r="F1366" s="139" t="s">
        <v>1379</v>
      </c>
      <c r="G1366" s="140" t="s">
        <v>655</v>
      </c>
      <c r="H1366" s="141">
        <v>1</v>
      </c>
      <c r="I1366" s="242"/>
      <c r="J1366" s="142">
        <f t="shared" si="20"/>
        <v>0</v>
      </c>
      <c r="K1366" s="143"/>
      <c r="L1366" s="31"/>
      <c r="M1366" s="144" t="s">
        <v>1</v>
      </c>
      <c r="N1366" s="145" t="s">
        <v>39</v>
      </c>
      <c r="O1366" s="146">
        <v>0</v>
      </c>
      <c r="P1366" s="146">
        <f t="shared" si="21"/>
        <v>0</v>
      </c>
      <c r="Q1366" s="146">
        <v>0</v>
      </c>
      <c r="R1366" s="146">
        <f t="shared" si="22"/>
        <v>0</v>
      </c>
      <c r="S1366" s="146">
        <v>0</v>
      </c>
      <c r="T1366" s="147">
        <f t="shared" si="23"/>
        <v>0</v>
      </c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R1366" s="148" t="s">
        <v>169</v>
      </c>
      <c r="AT1366" s="148" t="s">
        <v>134</v>
      </c>
      <c r="AU1366" s="148" t="s">
        <v>84</v>
      </c>
      <c r="AY1366" s="18" t="s">
        <v>133</v>
      </c>
      <c r="BE1366" s="149">
        <f t="shared" si="24"/>
        <v>0</v>
      </c>
      <c r="BF1366" s="149">
        <f t="shared" si="25"/>
        <v>0</v>
      </c>
      <c r="BG1366" s="149">
        <f t="shared" si="26"/>
        <v>0</v>
      </c>
      <c r="BH1366" s="149">
        <f t="shared" si="27"/>
        <v>0</v>
      </c>
      <c r="BI1366" s="149">
        <f t="shared" si="28"/>
        <v>0</v>
      </c>
      <c r="BJ1366" s="18" t="s">
        <v>82</v>
      </c>
      <c r="BK1366" s="149">
        <f t="shared" si="29"/>
        <v>0</v>
      </c>
      <c r="BL1366" s="18" t="s">
        <v>169</v>
      </c>
      <c r="BM1366" s="148" t="s">
        <v>1380</v>
      </c>
    </row>
    <row r="1367" spans="1:65" s="2" customFormat="1" ht="55.5" customHeight="1">
      <c r="A1367" s="30"/>
      <c r="B1367" s="136"/>
      <c r="C1367" s="137" t="s">
        <v>782</v>
      </c>
      <c r="D1367" s="137" t="s">
        <v>134</v>
      </c>
      <c r="E1367" s="138" t="s">
        <v>1381</v>
      </c>
      <c r="F1367" s="139" t="s">
        <v>1382</v>
      </c>
      <c r="G1367" s="140" t="s">
        <v>655</v>
      </c>
      <c r="H1367" s="141">
        <v>1</v>
      </c>
      <c r="I1367" s="242"/>
      <c r="J1367" s="142">
        <f t="shared" si="20"/>
        <v>0</v>
      </c>
      <c r="K1367" s="143"/>
      <c r="L1367" s="31"/>
      <c r="M1367" s="144" t="s">
        <v>1</v>
      </c>
      <c r="N1367" s="145" t="s">
        <v>39</v>
      </c>
      <c r="O1367" s="146">
        <v>0</v>
      </c>
      <c r="P1367" s="146">
        <f t="shared" si="21"/>
        <v>0</v>
      </c>
      <c r="Q1367" s="146">
        <v>0</v>
      </c>
      <c r="R1367" s="146">
        <f t="shared" si="22"/>
        <v>0</v>
      </c>
      <c r="S1367" s="146">
        <v>0</v>
      </c>
      <c r="T1367" s="147">
        <f t="shared" si="23"/>
        <v>0</v>
      </c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R1367" s="148" t="s">
        <v>169</v>
      </c>
      <c r="AT1367" s="148" t="s">
        <v>134</v>
      </c>
      <c r="AU1367" s="148" t="s">
        <v>84</v>
      </c>
      <c r="AY1367" s="18" t="s">
        <v>133</v>
      </c>
      <c r="BE1367" s="149">
        <f t="shared" si="24"/>
        <v>0</v>
      </c>
      <c r="BF1367" s="149">
        <f t="shared" si="25"/>
        <v>0</v>
      </c>
      <c r="BG1367" s="149">
        <f t="shared" si="26"/>
        <v>0</v>
      </c>
      <c r="BH1367" s="149">
        <f t="shared" si="27"/>
        <v>0</v>
      </c>
      <c r="BI1367" s="149">
        <f t="shared" si="28"/>
        <v>0</v>
      </c>
      <c r="BJ1367" s="18" t="s">
        <v>82</v>
      </c>
      <c r="BK1367" s="149">
        <f t="shared" si="29"/>
        <v>0</v>
      </c>
      <c r="BL1367" s="18" t="s">
        <v>169</v>
      </c>
      <c r="BM1367" s="148" t="s">
        <v>1383</v>
      </c>
    </row>
    <row r="1368" spans="1:65" s="2" customFormat="1" ht="55.5" customHeight="1">
      <c r="A1368" s="30"/>
      <c r="B1368" s="136"/>
      <c r="C1368" s="137" t="s">
        <v>1384</v>
      </c>
      <c r="D1368" s="137" t="s">
        <v>134</v>
      </c>
      <c r="E1368" s="138" t="s">
        <v>1385</v>
      </c>
      <c r="F1368" s="139" t="s">
        <v>1386</v>
      </c>
      <c r="G1368" s="140" t="s">
        <v>655</v>
      </c>
      <c r="H1368" s="141">
        <v>1</v>
      </c>
      <c r="I1368" s="242"/>
      <c r="J1368" s="142">
        <f t="shared" si="20"/>
        <v>0</v>
      </c>
      <c r="K1368" s="143"/>
      <c r="L1368" s="31"/>
      <c r="M1368" s="144" t="s">
        <v>1</v>
      </c>
      <c r="N1368" s="145" t="s">
        <v>39</v>
      </c>
      <c r="O1368" s="146">
        <v>0</v>
      </c>
      <c r="P1368" s="146">
        <f t="shared" si="21"/>
        <v>0</v>
      </c>
      <c r="Q1368" s="146">
        <v>0</v>
      </c>
      <c r="R1368" s="146">
        <f t="shared" si="22"/>
        <v>0</v>
      </c>
      <c r="S1368" s="146">
        <v>0</v>
      </c>
      <c r="T1368" s="147">
        <f t="shared" si="23"/>
        <v>0</v>
      </c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R1368" s="148" t="s">
        <v>169</v>
      </c>
      <c r="AT1368" s="148" t="s">
        <v>134</v>
      </c>
      <c r="AU1368" s="148" t="s">
        <v>84</v>
      </c>
      <c r="AY1368" s="18" t="s">
        <v>133</v>
      </c>
      <c r="BE1368" s="149">
        <f t="shared" si="24"/>
        <v>0</v>
      </c>
      <c r="BF1368" s="149">
        <f t="shared" si="25"/>
        <v>0</v>
      </c>
      <c r="BG1368" s="149">
        <f t="shared" si="26"/>
        <v>0</v>
      </c>
      <c r="BH1368" s="149">
        <f t="shared" si="27"/>
        <v>0</v>
      </c>
      <c r="BI1368" s="149">
        <f t="shared" si="28"/>
        <v>0</v>
      </c>
      <c r="BJ1368" s="18" t="s">
        <v>82</v>
      </c>
      <c r="BK1368" s="149">
        <f t="shared" si="29"/>
        <v>0</v>
      </c>
      <c r="BL1368" s="18" t="s">
        <v>169</v>
      </c>
      <c r="BM1368" s="148" t="s">
        <v>1387</v>
      </c>
    </row>
    <row r="1369" spans="1:65" s="2" customFormat="1" ht="49.15" customHeight="1">
      <c r="A1369" s="30"/>
      <c r="B1369" s="136"/>
      <c r="C1369" s="137" t="s">
        <v>786</v>
      </c>
      <c r="D1369" s="137" t="s">
        <v>134</v>
      </c>
      <c r="E1369" s="138" t="s">
        <v>1388</v>
      </c>
      <c r="F1369" s="139" t="s">
        <v>1389</v>
      </c>
      <c r="G1369" s="140" t="s">
        <v>655</v>
      </c>
      <c r="H1369" s="141">
        <v>1</v>
      </c>
      <c r="I1369" s="242"/>
      <c r="J1369" s="142">
        <f t="shared" si="20"/>
        <v>0</v>
      </c>
      <c r="K1369" s="143"/>
      <c r="L1369" s="31"/>
      <c r="M1369" s="144" t="s">
        <v>1</v>
      </c>
      <c r="N1369" s="145" t="s">
        <v>39</v>
      </c>
      <c r="O1369" s="146">
        <v>0</v>
      </c>
      <c r="P1369" s="146">
        <f t="shared" si="21"/>
        <v>0</v>
      </c>
      <c r="Q1369" s="146">
        <v>0</v>
      </c>
      <c r="R1369" s="146">
        <f t="shared" si="22"/>
        <v>0</v>
      </c>
      <c r="S1369" s="146">
        <v>0</v>
      </c>
      <c r="T1369" s="147">
        <f t="shared" si="23"/>
        <v>0</v>
      </c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R1369" s="148" t="s">
        <v>169</v>
      </c>
      <c r="AT1369" s="148" t="s">
        <v>134</v>
      </c>
      <c r="AU1369" s="148" t="s">
        <v>84</v>
      </c>
      <c r="AY1369" s="18" t="s">
        <v>133</v>
      </c>
      <c r="BE1369" s="149">
        <f t="shared" si="24"/>
        <v>0</v>
      </c>
      <c r="BF1369" s="149">
        <f t="shared" si="25"/>
        <v>0</v>
      </c>
      <c r="BG1369" s="149">
        <f t="shared" si="26"/>
        <v>0</v>
      </c>
      <c r="BH1369" s="149">
        <f t="shared" si="27"/>
        <v>0</v>
      </c>
      <c r="BI1369" s="149">
        <f t="shared" si="28"/>
        <v>0</v>
      </c>
      <c r="BJ1369" s="18" t="s">
        <v>82</v>
      </c>
      <c r="BK1369" s="149">
        <f t="shared" si="29"/>
        <v>0</v>
      </c>
      <c r="BL1369" s="18" t="s">
        <v>169</v>
      </c>
      <c r="BM1369" s="148" t="s">
        <v>1390</v>
      </c>
    </row>
    <row r="1370" spans="1:65" s="2" customFormat="1" ht="66.75" customHeight="1">
      <c r="A1370" s="30"/>
      <c r="B1370" s="136"/>
      <c r="C1370" s="137" t="s">
        <v>1391</v>
      </c>
      <c r="D1370" s="137" t="s">
        <v>134</v>
      </c>
      <c r="E1370" s="138" t="s">
        <v>1392</v>
      </c>
      <c r="F1370" s="139" t="s">
        <v>1393</v>
      </c>
      <c r="G1370" s="140" t="s">
        <v>1394</v>
      </c>
      <c r="H1370" s="141">
        <v>1</v>
      </c>
      <c r="I1370" s="242"/>
      <c r="J1370" s="142">
        <f t="shared" si="20"/>
        <v>0</v>
      </c>
      <c r="K1370" s="143"/>
      <c r="L1370" s="31"/>
      <c r="M1370" s="144" t="s">
        <v>1</v>
      </c>
      <c r="N1370" s="145" t="s">
        <v>39</v>
      </c>
      <c r="O1370" s="146">
        <v>0</v>
      </c>
      <c r="P1370" s="146">
        <f t="shared" si="21"/>
        <v>0</v>
      </c>
      <c r="Q1370" s="146">
        <v>0</v>
      </c>
      <c r="R1370" s="146">
        <f t="shared" si="22"/>
        <v>0</v>
      </c>
      <c r="S1370" s="146">
        <v>0</v>
      </c>
      <c r="T1370" s="147">
        <f t="shared" si="23"/>
        <v>0</v>
      </c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R1370" s="148" t="s">
        <v>169</v>
      </c>
      <c r="AT1370" s="148" t="s">
        <v>134</v>
      </c>
      <c r="AU1370" s="148" t="s">
        <v>84</v>
      </c>
      <c r="AY1370" s="18" t="s">
        <v>133</v>
      </c>
      <c r="BE1370" s="149">
        <f t="shared" si="24"/>
        <v>0</v>
      </c>
      <c r="BF1370" s="149">
        <f t="shared" si="25"/>
        <v>0</v>
      </c>
      <c r="BG1370" s="149">
        <f t="shared" si="26"/>
        <v>0</v>
      </c>
      <c r="BH1370" s="149">
        <f t="shared" si="27"/>
        <v>0</v>
      </c>
      <c r="BI1370" s="149">
        <f t="shared" si="28"/>
        <v>0</v>
      </c>
      <c r="BJ1370" s="18" t="s">
        <v>82</v>
      </c>
      <c r="BK1370" s="149">
        <f t="shared" si="29"/>
        <v>0</v>
      </c>
      <c r="BL1370" s="18" t="s">
        <v>169</v>
      </c>
      <c r="BM1370" s="148" t="s">
        <v>1395</v>
      </c>
    </row>
    <row r="1371" spans="1:47" s="2" customFormat="1" ht="273">
      <c r="A1371" s="30"/>
      <c r="B1371" s="31"/>
      <c r="C1371" s="30"/>
      <c r="D1371" s="150" t="s">
        <v>139</v>
      </c>
      <c r="E1371" s="30"/>
      <c r="F1371" s="151" t="s">
        <v>1396</v>
      </c>
      <c r="G1371" s="30"/>
      <c r="H1371" s="30"/>
      <c r="I1371" s="30"/>
      <c r="J1371" s="30"/>
      <c r="K1371" s="30"/>
      <c r="L1371" s="31"/>
      <c r="M1371" s="152"/>
      <c r="N1371" s="153"/>
      <c r="O1371" s="56"/>
      <c r="P1371" s="56"/>
      <c r="Q1371" s="56"/>
      <c r="R1371" s="56"/>
      <c r="S1371" s="56"/>
      <c r="T1371" s="57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T1371" s="18" t="s">
        <v>139</v>
      </c>
      <c r="AU1371" s="18" t="s">
        <v>84</v>
      </c>
    </row>
    <row r="1372" spans="1:65" s="2" customFormat="1" ht="66.75" customHeight="1">
      <c r="A1372" s="30"/>
      <c r="B1372" s="136"/>
      <c r="C1372" s="137" t="s">
        <v>790</v>
      </c>
      <c r="D1372" s="137" t="s">
        <v>134</v>
      </c>
      <c r="E1372" s="138" t="s">
        <v>1397</v>
      </c>
      <c r="F1372" s="139" t="s">
        <v>1398</v>
      </c>
      <c r="G1372" s="140" t="s">
        <v>1394</v>
      </c>
      <c r="H1372" s="141">
        <v>1</v>
      </c>
      <c r="I1372" s="242"/>
      <c r="J1372" s="142">
        <f>ROUND(I1372*H1372,2)</f>
        <v>0</v>
      </c>
      <c r="K1372" s="143"/>
      <c r="L1372" s="31"/>
      <c r="M1372" s="144" t="s">
        <v>1</v>
      </c>
      <c r="N1372" s="145" t="s">
        <v>39</v>
      </c>
      <c r="O1372" s="146">
        <v>0</v>
      </c>
      <c r="P1372" s="146">
        <f>O1372*H1372</f>
        <v>0</v>
      </c>
      <c r="Q1372" s="146">
        <v>0</v>
      </c>
      <c r="R1372" s="146">
        <f>Q1372*H1372</f>
        <v>0</v>
      </c>
      <c r="S1372" s="146">
        <v>0</v>
      </c>
      <c r="T1372" s="147">
        <f>S1372*H1372</f>
        <v>0</v>
      </c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R1372" s="148" t="s">
        <v>169</v>
      </c>
      <c r="AT1372" s="148" t="s">
        <v>134</v>
      </c>
      <c r="AU1372" s="148" t="s">
        <v>84</v>
      </c>
      <c r="AY1372" s="18" t="s">
        <v>133</v>
      </c>
      <c r="BE1372" s="149">
        <f>IF(N1372="základní",J1372,0)</f>
        <v>0</v>
      </c>
      <c r="BF1372" s="149">
        <f>IF(N1372="snížená",J1372,0)</f>
        <v>0</v>
      </c>
      <c r="BG1372" s="149">
        <f>IF(N1372="zákl. přenesená",J1372,0)</f>
        <v>0</v>
      </c>
      <c r="BH1372" s="149">
        <f>IF(N1372="sníž. přenesená",J1372,0)</f>
        <v>0</v>
      </c>
      <c r="BI1372" s="149">
        <f>IF(N1372="nulová",J1372,0)</f>
        <v>0</v>
      </c>
      <c r="BJ1372" s="18" t="s">
        <v>82</v>
      </c>
      <c r="BK1372" s="149">
        <f>ROUND(I1372*H1372,2)</f>
        <v>0</v>
      </c>
      <c r="BL1372" s="18" t="s">
        <v>169</v>
      </c>
      <c r="BM1372" s="148" t="s">
        <v>1399</v>
      </c>
    </row>
    <row r="1373" spans="1:47" s="2" customFormat="1" ht="165.75">
      <c r="A1373" s="30"/>
      <c r="B1373" s="31"/>
      <c r="C1373" s="30"/>
      <c r="D1373" s="150" t="s">
        <v>139</v>
      </c>
      <c r="E1373" s="30"/>
      <c r="F1373" s="151" t="s">
        <v>1400</v>
      </c>
      <c r="G1373" s="30"/>
      <c r="H1373" s="30"/>
      <c r="I1373" s="30"/>
      <c r="J1373" s="30"/>
      <c r="K1373" s="30"/>
      <c r="L1373" s="31"/>
      <c r="M1373" s="152"/>
      <c r="N1373" s="153"/>
      <c r="O1373" s="56"/>
      <c r="P1373" s="56"/>
      <c r="Q1373" s="56"/>
      <c r="R1373" s="56"/>
      <c r="S1373" s="56"/>
      <c r="T1373" s="57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T1373" s="18" t="s">
        <v>139</v>
      </c>
      <c r="AU1373" s="18" t="s">
        <v>84</v>
      </c>
    </row>
    <row r="1374" spans="1:65" s="2" customFormat="1" ht="37.9" customHeight="1">
      <c r="A1374" s="30"/>
      <c r="B1374" s="136"/>
      <c r="C1374" s="137" t="s">
        <v>1401</v>
      </c>
      <c r="D1374" s="137" t="s">
        <v>134</v>
      </c>
      <c r="E1374" s="138" t="s">
        <v>1402</v>
      </c>
      <c r="F1374" s="139" t="s">
        <v>1403</v>
      </c>
      <c r="G1374" s="140" t="s">
        <v>1394</v>
      </c>
      <c r="H1374" s="141">
        <v>1</v>
      </c>
      <c r="I1374" s="242"/>
      <c r="J1374" s="142">
        <f>ROUND(I1374*H1374,2)</f>
        <v>0</v>
      </c>
      <c r="K1374" s="143"/>
      <c r="L1374" s="31"/>
      <c r="M1374" s="144" t="s">
        <v>1</v>
      </c>
      <c r="N1374" s="145" t="s">
        <v>39</v>
      </c>
      <c r="O1374" s="146">
        <v>0</v>
      </c>
      <c r="P1374" s="146">
        <f>O1374*H1374</f>
        <v>0</v>
      </c>
      <c r="Q1374" s="146">
        <v>0</v>
      </c>
      <c r="R1374" s="146">
        <f>Q1374*H1374</f>
        <v>0</v>
      </c>
      <c r="S1374" s="146">
        <v>0</v>
      </c>
      <c r="T1374" s="147">
        <f>S1374*H1374</f>
        <v>0</v>
      </c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R1374" s="148" t="s">
        <v>169</v>
      </c>
      <c r="AT1374" s="148" t="s">
        <v>134</v>
      </c>
      <c r="AU1374" s="148" t="s">
        <v>84</v>
      </c>
      <c r="AY1374" s="18" t="s">
        <v>133</v>
      </c>
      <c r="BE1374" s="149">
        <f>IF(N1374="základní",J1374,0)</f>
        <v>0</v>
      </c>
      <c r="BF1374" s="149">
        <f>IF(N1374="snížená",J1374,0)</f>
        <v>0</v>
      </c>
      <c r="BG1374" s="149">
        <f>IF(N1374="zákl. přenesená",J1374,0)</f>
        <v>0</v>
      </c>
      <c r="BH1374" s="149">
        <f>IF(N1374="sníž. přenesená",J1374,0)</f>
        <v>0</v>
      </c>
      <c r="BI1374" s="149">
        <f>IF(N1374="nulová",J1374,0)</f>
        <v>0</v>
      </c>
      <c r="BJ1374" s="18" t="s">
        <v>82</v>
      </c>
      <c r="BK1374" s="149">
        <f>ROUND(I1374*H1374,2)</f>
        <v>0</v>
      </c>
      <c r="BL1374" s="18" t="s">
        <v>169</v>
      </c>
      <c r="BM1374" s="148" t="s">
        <v>1404</v>
      </c>
    </row>
    <row r="1375" spans="1:47" s="2" customFormat="1" ht="29.25">
      <c r="A1375" s="30"/>
      <c r="B1375" s="31"/>
      <c r="C1375" s="30"/>
      <c r="D1375" s="150" t="s">
        <v>139</v>
      </c>
      <c r="E1375" s="30"/>
      <c r="F1375" s="151" t="s">
        <v>1405</v>
      </c>
      <c r="G1375" s="30"/>
      <c r="H1375" s="30"/>
      <c r="I1375" s="30"/>
      <c r="J1375" s="30"/>
      <c r="K1375" s="30"/>
      <c r="L1375" s="31"/>
      <c r="M1375" s="152"/>
      <c r="N1375" s="153"/>
      <c r="O1375" s="56"/>
      <c r="P1375" s="56"/>
      <c r="Q1375" s="56"/>
      <c r="R1375" s="56"/>
      <c r="S1375" s="56"/>
      <c r="T1375" s="57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T1375" s="18" t="s">
        <v>139</v>
      </c>
      <c r="AU1375" s="18" t="s">
        <v>84</v>
      </c>
    </row>
    <row r="1376" spans="1:65" s="2" customFormat="1" ht="66.75" customHeight="1">
      <c r="A1376" s="30"/>
      <c r="B1376" s="136"/>
      <c r="C1376" s="137" t="s">
        <v>793</v>
      </c>
      <c r="D1376" s="137" t="s">
        <v>134</v>
      </c>
      <c r="E1376" s="138" t="s">
        <v>1406</v>
      </c>
      <c r="F1376" s="139" t="s">
        <v>1407</v>
      </c>
      <c r="G1376" s="140" t="s">
        <v>1394</v>
      </c>
      <c r="H1376" s="141">
        <v>1</v>
      </c>
      <c r="I1376" s="242"/>
      <c r="J1376" s="142">
        <f>ROUND(I1376*H1376,2)</f>
        <v>0</v>
      </c>
      <c r="K1376" s="143"/>
      <c r="L1376" s="31"/>
      <c r="M1376" s="144" t="s">
        <v>1</v>
      </c>
      <c r="N1376" s="145" t="s">
        <v>39</v>
      </c>
      <c r="O1376" s="146">
        <v>0</v>
      </c>
      <c r="P1376" s="146">
        <f>O1376*H1376</f>
        <v>0</v>
      </c>
      <c r="Q1376" s="146">
        <v>0</v>
      </c>
      <c r="R1376" s="146">
        <f>Q1376*H1376</f>
        <v>0</v>
      </c>
      <c r="S1376" s="146">
        <v>0</v>
      </c>
      <c r="T1376" s="147">
        <f>S1376*H1376</f>
        <v>0</v>
      </c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R1376" s="148" t="s">
        <v>169</v>
      </c>
      <c r="AT1376" s="148" t="s">
        <v>134</v>
      </c>
      <c r="AU1376" s="148" t="s">
        <v>84</v>
      </c>
      <c r="AY1376" s="18" t="s">
        <v>133</v>
      </c>
      <c r="BE1376" s="149">
        <f>IF(N1376="základní",J1376,0)</f>
        <v>0</v>
      </c>
      <c r="BF1376" s="149">
        <f>IF(N1376="snížená",J1376,0)</f>
        <v>0</v>
      </c>
      <c r="BG1376" s="149">
        <f>IF(N1376="zákl. přenesená",J1376,0)</f>
        <v>0</v>
      </c>
      <c r="BH1376" s="149">
        <f>IF(N1376="sníž. přenesená",J1376,0)</f>
        <v>0</v>
      </c>
      <c r="BI1376" s="149">
        <f>IF(N1376="nulová",J1376,0)</f>
        <v>0</v>
      </c>
      <c r="BJ1376" s="18" t="s">
        <v>82</v>
      </c>
      <c r="BK1376" s="149">
        <f>ROUND(I1376*H1376,2)</f>
        <v>0</v>
      </c>
      <c r="BL1376" s="18" t="s">
        <v>169</v>
      </c>
      <c r="BM1376" s="148" t="s">
        <v>1408</v>
      </c>
    </row>
    <row r="1377" spans="1:47" s="2" customFormat="1" ht="97.5">
      <c r="A1377" s="30"/>
      <c r="B1377" s="31"/>
      <c r="C1377" s="30"/>
      <c r="D1377" s="150" t="s">
        <v>139</v>
      </c>
      <c r="E1377" s="30"/>
      <c r="F1377" s="151" t="s">
        <v>1409</v>
      </c>
      <c r="G1377" s="30"/>
      <c r="H1377" s="30"/>
      <c r="I1377" s="30"/>
      <c r="J1377" s="30"/>
      <c r="K1377" s="30"/>
      <c r="L1377" s="31"/>
      <c r="M1377" s="152"/>
      <c r="N1377" s="153"/>
      <c r="O1377" s="56"/>
      <c r="P1377" s="56"/>
      <c r="Q1377" s="56"/>
      <c r="R1377" s="56"/>
      <c r="S1377" s="56"/>
      <c r="T1377" s="57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T1377" s="18" t="s">
        <v>139</v>
      </c>
      <c r="AU1377" s="18" t="s">
        <v>84</v>
      </c>
    </row>
    <row r="1378" spans="1:65" s="2" customFormat="1" ht="66.75" customHeight="1">
      <c r="A1378" s="30"/>
      <c r="B1378" s="136"/>
      <c r="C1378" s="137" t="s">
        <v>1410</v>
      </c>
      <c r="D1378" s="137" t="s">
        <v>134</v>
      </c>
      <c r="E1378" s="138" t="s">
        <v>1411</v>
      </c>
      <c r="F1378" s="139" t="s">
        <v>1412</v>
      </c>
      <c r="G1378" s="140" t="s">
        <v>1394</v>
      </c>
      <c r="H1378" s="141">
        <v>1</v>
      </c>
      <c r="I1378" s="242"/>
      <c r="J1378" s="142">
        <f>ROUND(I1378*H1378,2)</f>
        <v>0</v>
      </c>
      <c r="K1378" s="143"/>
      <c r="L1378" s="31"/>
      <c r="M1378" s="144" t="s">
        <v>1</v>
      </c>
      <c r="N1378" s="145" t="s">
        <v>39</v>
      </c>
      <c r="O1378" s="146">
        <v>0</v>
      </c>
      <c r="P1378" s="146">
        <f>O1378*H1378</f>
        <v>0</v>
      </c>
      <c r="Q1378" s="146">
        <v>0</v>
      </c>
      <c r="R1378" s="146">
        <f>Q1378*H1378</f>
        <v>0</v>
      </c>
      <c r="S1378" s="146">
        <v>0</v>
      </c>
      <c r="T1378" s="147">
        <f>S1378*H1378</f>
        <v>0</v>
      </c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R1378" s="148" t="s">
        <v>169</v>
      </c>
      <c r="AT1378" s="148" t="s">
        <v>134</v>
      </c>
      <c r="AU1378" s="148" t="s">
        <v>84</v>
      </c>
      <c r="AY1378" s="18" t="s">
        <v>133</v>
      </c>
      <c r="BE1378" s="149">
        <f>IF(N1378="základní",J1378,0)</f>
        <v>0</v>
      </c>
      <c r="BF1378" s="149">
        <f>IF(N1378="snížená",J1378,0)</f>
        <v>0</v>
      </c>
      <c r="BG1378" s="149">
        <f>IF(N1378="zákl. přenesená",J1378,0)</f>
        <v>0</v>
      </c>
      <c r="BH1378" s="149">
        <f>IF(N1378="sníž. přenesená",J1378,0)</f>
        <v>0</v>
      </c>
      <c r="BI1378" s="149">
        <f>IF(N1378="nulová",J1378,0)</f>
        <v>0</v>
      </c>
      <c r="BJ1378" s="18" t="s">
        <v>82</v>
      </c>
      <c r="BK1378" s="149">
        <f>ROUND(I1378*H1378,2)</f>
        <v>0</v>
      </c>
      <c r="BL1378" s="18" t="s">
        <v>169</v>
      </c>
      <c r="BM1378" s="148" t="s">
        <v>1413</v>
      </c>
    </row>
    <row r="1379" spans="1:47" s="2" customFormat="1" ht="97.5">
      <c r="A1379" s="30"/>
      <c r="B1379" s="31"/>
      <c r="C1379" s="30"/>
      <c r="D1379" s="150" t="s">
        <v>139</v>
      </c>
      <c r="E1379" s="30"/>
      <c r="F1379" s="151" t="s">
        <v>1414</v>
      </c>
      <c r="G1379" s="30"/>
      <c r="H1379" s="30"/>
      <c r="I1379" s="30"/>
      <c r="J1379" s="30"/>
      <c r="K1379" s="30"/>
      <c r="L1379" s="31"/>
      <c r="M1379" s="152"/>
      <c r="N1379" s="153"/>
      <c r="O1379" s="56"/>
      <c r="P1379" s="56"/>
      <c r="Q1379" s="56"/>
      <c r="R1379" s="56"/>
      <c r="S1379" s="56"/>
      <c r="T1379" s="57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T1379" s="18" t="s">
        <v>139</v>
      </c>
      <c r="AU1379" s="18" t="s">
        <v>84</v>
      </c>
    </row>
    <row r="1380" spans="1:65" s="2" customFormat="1" ht="24.2" customHeight="1">
      <c r="A1380" s="30"/>
      <c r="B1380" s="136"/>
      <c r="C1380" s="137" t="s">
        <v>800</v>
      </c>
      <c r="D1380" s="137" t="s">
        <v>134</v>
      </c>
      <c r="E1380" s="138" t="s">
        <v>1415</v>
      </c>
      <c r="F1380" s="139" t="s">
        <v>1416</v>
      </c>
      <c r="G1380" s="140" t="s">
        <v>732</v>
      </c>
      <c r="H1380" s="141">
        <v>44808.844</v>
      </c>
      <c r="I1380" s="242"/>
      <c r="J1380" s="142">
        <f>ROUND(I1380*H1380,2)</f>
        <v>0</v>
      </c>
      <c r="K1380" s="143"/>
      <c r="L1380" s="31"/>
      <c r="M1380" s="144" t="s">
        <v>1</v>
      </c>
      <c r="N1380" s="145" t="s">
        <v>39</v>
      </c>
      <c r="O1380" s="146">
        <v>0</v>
      </c>
      <c r="P1380" s="146">
        <f>O1380*H1380</f>
        <v>0</v>
      </c>
      <c r="Q1380" s="146">
        <v>0</v>
      </c>
      <c r="R1380" s="146">
        <f>Q1380*H1380</f>
        <v>0</v>
      </c>
      <c r="S1380" s="146">
        <v>0</v>
      </c>
      <c r="T1380" s="147">
        <f>S1380*H1380</f>
        <v>0</v>
      </c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R1380" s="148" t="s">
        <v>169</v>
      </c>
      <c r="AT1380" s="148" t="s">
        <v>134</v>
      </c>
      <c r="AU1380" s="148" t="s">
        <v>84</v>
      </c>
      <c r="AY1380" s="18" t="s">
        <v>133</v>
      </c>
      <c r="BE1380" s="149">
        <f>IF(N1380="základní",J1380,0)</f>
        <v>0</v>
      </c>
      <c r="BF1380" s="149">
        <f>IF(N1380="snížená",J1380,0)</f>
        <v>0</v>
      </c>
      <c r="BG1380" s="149">
        <f>IF(N1380="zákl. přenesená",J1380,0)</f>
        <v>0</v>
      </c>
      <c r="BH1380" s="149">
        <f>IF(N1380="sníž. přenesená",J1380,0)</f>
        <v>0</v>
      </c>
      <c r="BI1380" s="149">
        <f>IF(N1380="nulová",J1380,0)</f>
        <v>0</v>
      </c>
      <c r="BJ1380" s="18" t="s">
        <v>82</v>
      </c>
      <c r="BK1380" s="149">
        <f>ROUND(I1380*H1380,2)</f>
        <v>0</v>
      </c>
      <c r="BL1380" s="18" t="s">
        <v>169</v>
      </c>
      <c r="BM1380" s="148" t="s">
        <v>1417</v>
      </c>
    </row>
    <row r="1381" spans="2:63" s="11" customFormat="1" ht="22.9" customHeight="1">
      <c r="B1381" s="126"/>
      <c r="D1381" s="127" t="s">
        <v>73</v>
      </c>
      <c r="E1381" s="162" t="s">
        <v>1418</v>
      </c>
      <c r="F1381" s="162" t="s">
        <v>1419</v>
      </c>
      <c r="J1381" s="163">
        <f>BK1381</f>
        <v>0</v>
      </c>
      <c r="L1381" s="126"/>
      <c r="M1381" s="130"/>
      <c r="N1381" s="131"/>
      <c r="O1381" s="131"/>
      <c r="P1381" s="132">
        <f>SUM(P1382:P1451)</f>
        <v>0</v>
      </c>
      <c r="Q1381" s="131"/>
      <c r="R1381" s="132">
        <f>SUM(R1382:R1451)</f>
        <v>0</v>
      </c>
      <c r="S1381" s="131"/>
      <c r="T1381" s="133">
        <f>SUM(T1382:T1451)</f>
        <v>0</v>
      </c>
      <c r="AR1381" s="127" t="s">
        <v>84</v>
      </c>
      <c r="AT1381" s="134" t="s">
        <v>73</v>
      </c>
      <c r="AU1381" s="134" t="s">
        <v>82</v>
      </c>
      <c r="AY1381" s="127" t="s">
        <v>133</v>
      </c>
      <c r="BK1381" s="135">
        <f>SUM(BK1382:BK1451)</f>
        <v>0</v>
      </c>
    </row>
    <row r="1382" spans="1:65" s="2" customFormat="1" ht="24.2" customHeight="1">
      <c r="A1382" s="30"/>
      <c r="B1382" s="136"/>
      <c r="C1382" s="137" t="s">
        <v>1420</v>
      </c>
      <c r="D1382" s="137" t="s">
        <v>134</v>
      </c>
      <c r="E1382" s="138" t="s">
        <v>1421</v>
      </c>
      <c r="F1382" s="139" t="s">
        <v>1422</v>
      </c>
      <c r="G1382" s="140" t="s">
        <v>240</v>
      </c>
      <c r="H1382" s="141">
        <v>1.8</v>
      </c>
      <c r="I1382" s="242"/>
      <c r="J1382" s="142">
        <f>ROUND(I1382*H1382,2)</f>
        <v>0</v>
      </c>
      <c r="K1382" s="143"/>
      <c r="L1382" s="31"/>
      <c r="M1382" s="144" t="s">
        <v>1</v>
      </c>
      <c r="N1382" s="145" t="s">
        <v>39</v>
      </c>
      <c r="O1382" s="146">
        <v>0</v>
      </c>
      <c r="P1382" s="146">
        <f>O1382*H1382</f>
        <v>0</v>
      </c>
      <c r="Q1382" s="146">
        <v>0</v>
      </c>
      <c r="R1382" s="146">
        <f>Q1382*H1382</f>
        <v>0</v>
      </c>
      <c r="S1382" s="146">
        <v>0</v>
      </c>
      <c r="T1382" s="147">
        <f>S1382*H1382</f>
        <v>0</v>
      </c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R1382" s="148" t="s">
        <v>169</v>
      </c>
      <c r="AT1382" s="148" t="s">
        <v>134</v>
      </c>
      <c r="AU1382" s="148" t="s">
        <v>84</v>
      </c>
      <c r="AY1382" s="18" t="s">
        <v>133</v>
      </c>
      <c r="BE1382" s="149">
        <f>IF(N1382="základní",J1382,0)</f>
        <v>0</v>
      </c>
      <c r="BF1382" s="149">
        <f>IF(N1382="snížená",J1382,0)</f>
        <v>0</v>
      </c>
      <c r="BG1382" s="149">
        <f>IF(N1382="zákl. přenesená",J1382,0)</f>
        <v>0</v>
      </c>
      <c r="BH1382" s="149">
        <f>IF(N1382="sníž. přenesená",J1382,0)</f>
        <v>0</v>
      </c>
      <c r="BI1382" s="149">
        <f>IF(N1382="nulová",J1382,0)</f>
        <v>0</v>
      </c>
      <c r="BJ1382" s="18" t="s">
        <v>82</v>
      </c>
      <c r="BK1382" s="149">
        <f>ROUND(I1382*H1382,2)</f>
        <v>0</v>
      </c>
      <c r="BL1382" s="18" t="s">
        <v>169</v>
      </c>
      <c r="BM1382" s="148" t="s">
        <v>1423</v>
      </c>
    </row>
    <row r="1383" spans="1:65" s="2" customFormat="1" ht="37.9" customHeight="1">
      <c r="A1383" s="30"/>
      <c r="B1383" s="136"/>
      <c r="C1383" s="184" t="s">
        <v>805</v>
      </c>
      <c r="D1383" s="184" t="s">
        <v>244</v>
      </c>
      <c r="E1383" s="185" t="s">
        <v>1424</v>
      </c>
      <c r="F1383" s="186" t="s">
        <v>1425</v>
      </c>
      <c r="G1383" s="187" t="s">
        <v>257</v>
      </c>
      <c r="H1383" s="188">
        <v>1</v>
      </c>
      <c r="I1383" s="245"/>
      <c r="J1383" s="189">
        <f>ROUND(I1383*H1383,2)</f>
        <v>0</v>
      </c>
      <c r="K1383" s="190"/>
      <c r="L1383" s="191"/>
      <c r="M1383" s="192" t="s">
        <v>1</v>
      </c>
      <c r="N1383" s="193" t="s">
        <v>39</v>
      </c>
      <c r="O1383" s="146">
        <v>0</v>
      </c>
      <c r="P1383" s="146">
        <f>O1383*H1383</f>
        <v>0</v>
      </c>
      <c r="Q1383" s="146">
        <v>0</v>
      </c>
      <c r="R1383" s="146">
        <f>Q1383*H1383</f>
        <v>0</v>
      </c>
      <c r="S1383" s="146">
        <v>0</v>
      </c>
      <c r="T1383" s="147">
        <f>S1383*H1383</f>
        <v>0</v>
      </c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R1383" s="148" t="s">
        <v>281</v>
      </c>
      <c r="AT1383" s="148" t="s">
        <v>244</v>
      </c>
      <c r="AU1383" s="148" t="s">
        <v>84</v>
      </c>
      <c r="AY1383" s="18" t="s">
        <v>133</v>
      </c>
      <c r="BE1383" s="149">
        <f>IF(N1383="základní",J1383,0)</f>
        <v>0</v>
      </c>
      <c r="BF1383" s="149">
        <f>IF(N1383="snížená",J1383,0)</f>
        <v>0</v>
      </c>
      <c r="BG1383" s="149">
        <f>IF(N1383="zákl. přenesená",J1383,0)</f>
        <v>0</v>
      </c>
      <c r="BH1383" s="149">
        <f>IF(N1383="sníž. přenesená",J1383,0)</f>
        <v>0</v>
      </c>
      <c r="BI1383" s="149">
        <f>IF(N1383="nulová",J1383,0)</f>
        <v>0</v>
      </c>
      <c r="BJ1383" s="18" t="s">
        <v>82</v>
      </c>
      <c r="BK1383" s="149">
        <f>ROUND(I1383*H1383,2)</f>
        <v>0</v>
      </c>
      <c r="BL1383" s="18" t="s">
        <v>169</v>
      </c>
      <c r="BM1383" s="148" t="s">
        <v>1426</v>
      </c>
    </row>
    <row r="1384" spans="1:47" s="2" customFormat="1" ht="58.5">
      <c r="A1384" s="30"/>
      <c r="B1384" s="31"/>
      <c r="C1384" s="30"/>
      <c r="D1384" s="150" t="s">
        <v>139</v>
      </c>
      <c r="E1384" s="30"/>
      <c r="F1384" s="151" t="s">
        <v>1427</v>
      </c>
      <c r="G1384" s="30"/>
      <c r="H1384" s="30"/>
      <c r="I1384" s="30"/>
      <c r="J1384" s="30"/>
      <c r="K1384" s="30"/>
      <c r="L1384" s="31"/>
      <c r="M1384" s="152"/>
      <c r="N1384" s="153"/>
      <c r="O1384" s="56"/>
      <c r="P1384" s="56"/>
      <c r="Q1384" s="56"/>
      <c r="R1384" s="56"/>
      <c r="S1384" s="56"/>
      <c r="T1384" s="57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T1384" s="18" t="s">
        <v>139</v>
      </c>
      <c r="AU1384" s="18" t="s">
        <v>84</v>
      </c>
    </row>
    <row r="1385" spans="1:65" s="2" customFormat="1" ht="24.2" customHeight="1">
      <c r="A1385" s="30"/>
      <c r="B1385" s="136"/>
      <c r="C1385" s="137" t="s">
        <v>1428</v>
      </c>
      <c r="D1385" s="137" t="s">
        <v>134</v>
      </c>
      <c r="E1385" s="138" t="s">
        <v>1429</v>
      </c>
      <c r="F1385" s="139" t="s">
        <v>1430</v>
      </c>
      <c r="G1385" s="140" t="s">
        <v>262</v>
      </c>
      <c r="H1385" s="141">
        <v>94.583</v>
      </c>
      <c r="I1385" s="242"/>
      <c r="J1385" s="142">
        <f>ROUND(I1385*H1385,2)</f>
        <v>0</v>
      </c>
      <c r="K1385" s="143"/>
      <c r="L1385" s="31"/>
      <c r="M1385" s="144" t="s">
        <v>1</v>
      </c>
      <c r="N1385" s="145" t="s">
        <v>39</v>
      </c>
      <c r="O1385" s="146">
        <v>0</v>
      </c>
      <c r="P1385" s="146">
        <f>O1385*H1385</f>
        <v>0</v>
      </c>
      <c r="Q1385" s="146">
        <v>0</v>
      </c>
      <c r="R1385" s="146">
        <f>Q1385*H1385</f>
        <v>0</v>
      </c>
      <c r="S1385" s="146">
        <v>0</v>
      </c>
      <c r="T1385" s="147">
        <f>S1385*H1385</f>
        <v>0</v>
      </c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R1385" s="148" t="s">
        <v>169</v>
      </c>
      <c r="AT1385" s="148" t="s">
        <v>134</v>
      </c>
      <c r="AU1385" s="148" t="s">
        <v>84</v>
      </c>
      <c r="AY1385" s="18" t="s">
        <v>133</v>
      </c>
      <c r="BE1385" s="149">
        <f>IF(N1385="základní",J1385,0)</f>
        <v>0</v>
      </c>
      <c r="BF1385" s="149">
        <f>IF(N1385="snížená",J1385,0)</f>
        <v>0</v>
      </c>
      <c r="BG1385" s="149">
        <f>IF(N1385="zákl. přenesená",J1385,0)</f>
        <v>0</v>
      </c>
      <c r="BH1385" s="149">
        <f>IF(N1385="sníž. přenesená",J1385,0)</f>
        <v>0</v>
      </c>
      <c r="BI1385" s="149">
        <f>IF(N1385="nulová",J1385,0)</f>
        <v>0</v>
      </c>
      <c r="BJ1385" s="18" t="s">
        <v>82</v>
      </c>
      <c r="BK1385" s="149">
        <f>ROUND(I1385*H1385,2)</f>
        <v>0</v>
      </c>
      <c r="BL1385" s="18" t="s">
        <v>169</v>
      </c>
      <c r="BM1385" s="148" t="s">
        <v>1431</v>
      </c>
    </row>
    <row r="1386" spans="1:47" s="2" customFormat="1" ht="117">
      <c r="A1386" s="30"/>
      <c r="B1386" s="31"/>
      <c r="C1386" s="30"/>
      <c r="D1386" s="150" t="s">
        <v>139</v>
      </c>
      <c r="E1386" s="30"/>
      <c r="F1386" s="151" t="s">
        <v>1432</v>
      </c>
      <c r="G1386" s="30"/>
      <c r="H1386" s="30"/>
      <c r="I1386" s="30"/>
      <c r="J1386" s="30"/>
      <c r="K1386" s="30"/>
      <c r="L1386" s="31"/>
      <c r="M1386" s="152"/>
      <c r="N1386" s="153"/>
      <c r="O1386" s="56"/>
      <c r="P1386" s="56"/>
      <c r="Q1386" s="56"/>
      <c r="R1386" s="56"/>
      <c r="S1386" s="56"/>
      <c r="T1386" s="57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T1386" s="18" t="s">
        <v>139</v>
      </c>
      <c r="AU1386" s="18" t="s">
        <v>84</v>
      </c>
    </row>
    <row r="1387" spans="2:51" s="13" customFormat="1" ht="11.25">
      <c r="B1387" s="164"/>
      <c r="D1387" s="150" t="s">
        <v>230</v>
      </c>
      <c r="E1387" s="165" t="s">
        <v>1</v>
      </c>
      <c r="F1387" s="166" t="s">
        <v>1433</v>
      </c>
      <c r="H1387" s="165" t="s">
        <v>1</v>
      </c>
      <c r="L1387" s="164"/>
      <c r="M1387" s="167"/>
      <c r="N1387" s="168"/>
      <c r="O1387" s="168"/>
      <c r="P1387" s="168"/>
      <c r="Q1387" s="168"/>
      <c r="R1387" s="168"/>
      <c r="S1387" s="168"/>
      <c r="T1387" s="169"/>
      <c r="AT1387" s="165" t="s">
        <v>230</v>
      </c>
      <c r="AU1387" s="165" t="s">
        <v>84</v>
      </c>
      <c r="AV1387" s="13" t="s">
        <v>82</v>
      </c>
      <c r="AW1387" s="13" t="s">
        <v>30</v>
      </c>
      <c r="AX1387" s="13" t="s">
        <v>74</v>
      </c>
      <c r="AY1387" s="165" t="s">
        <v>133</v>
      </c>
    </row>
    <row r="1388" spans="2:51" s="14" customFormat="1" ht="11.25">
      <c r="B1388" s="170"/>
      <c r="D1388" s="150" t="s">
        <v>230</v>
      </c>
      <c r="E1388" s="171" t="s">
        <v>1</v>
      </c>
      <c r="F1388" s="172" t="s">
        <v>1434</v>
      </c>
      <c r="H1388" s="173">
        <v>35.708</v>
      </c>
      <c r="L1388" s="170"/>
      <c r="M1388" s="174"/>
      <c r="N1388" s="175"/>
      <c r="O1388" s="175"/>
      <c r="P1388" s="175"/>
      <c r="Q1388" s="175"/>
      <c r="R1388" s="175"/>
      <c r="S1388" s="175"/>
      <c r="T1388" s="176"/>
      <c r="AT1388" s="171" t="s">
        <v>230</v>
      </c>
      <c r="AU1388" s="171" t="s">
        <v>84</v>
      </c>
      <c r="AV1388" s="14" t="s">
        <v>84</v>
      </c>
      <c r="AW1388" s="14" t="s">
        <v>30</v>
      </c>
      <c r="AX1388" s="14" t="s">
        <v>74</v>
      </c>
      <c r="AY1388" s="171" t="s">
        <v>133</v>
      </c>
    </row>
    <row r="1389" spans="2:51" s="13" customFormat="1" ht="11.25">
      <c r="B1389" s="164"/>
      <c r="D1389" s="150" t="s">
        <v>230</v>
      </c>
      <c r="E1389" s="165" t="s">
        <v>1</v>
      </c>
      <c r="F1389" s="166" t="s">
        <v>1435</v>
      </c>
      <c r="H1389" s="165" t="s">
        <v>1</v>
      </c>
      <c r="L1389" s="164"/>
      <c r="M1389" s="167"/>
      <c r="N1389" s="168"/>
      <c r="O1389" s="168"/>
      <c r="P1389" s="168"/>
      <c r="Q1389" s="168"/>
      <c r="R1389" s="168"/>
      <c r="S1389" s="168"/>
      <c r="T1389" s="169"/>
      <c r="AT1389" s="165" t="s">
        <v>230</v>
      </c>
      <c r="AU1389" s="165" t="s">
        <v>84</v>
      </c>
      <c r="AV1389" s="13" t="s">
        <v>82</v>
      </c>
      <c r="AW1389" s="13" t="s">
        <v>30</v>
      </c>
      <c r="AX1389" s="13" t="s">
        <v>74</v>
      </c>
      <c r="AY1389" s="165" t="s">
        <v>133</v>
      </c>
    </row>
    <row r="1390" spans="2:51" s="14" customFormat="1" ht="11.25">
      <c r="B1390" s="170"/>
      <c r="D1390" s="150" t="s">
        <v>230</v>
      </c>
      <c r="E1390" s="171" t="s">
        <v>1</v>
      </c>
      <c r="F1390" s="172" t="s">
        <v>1436</v>
      </c>
      <c r="H1390" s="173">
        <v>19.665</v>
      </c>
      <c r="L1390" s="170"/>
      <c r="M1390" s="174"/>
      <c r="N1390" s="175"/>
      <c r="O1390" s="175"/>
      <c r="P1390" s="175"/>
      <c r="Q1390" s="175"/>
      <c r="R1390" s="175"/>
      <c r="S1390" s="175"/>
      <c r="T1390" s="176"/>
      <c r="AT1390" s="171" t="s">
        <v>230</v>
      </c>
      <c r="AU1390" s="171" t="s">
        <v>84</v>
      </c>
      <c r="AV1390" s="14" t="s">
        <v>84</v>
      </c>
      <c r="AW1390" s="14" t="s">
        <v>30</v>
      </c>
      <c r="AX1390" s="14" t="s">
        <v>74</v>
      </c>
      <c r="AY1390" s="171" t="s">
        <v>133</v>
      </c>
    </row>
    <row r="1391" spans="2:51" s="13" customFormat="1" ht="11.25">
      <c r="B1391" s="164"/>
      <c r="D1391" s="150" t="s">
        <v>230</v>
      </c>
      <c r="E1391" s="165" t="s">
        <v>1</v>
      </c>
      <c r="F1391" s="166" t="s">
        <v>1437</v>
      </c>
      <c r="H1391" s="165" t="s">
        <v>1</v>
      </c>
      <c r="L1391" s="164"/>
      <c r="M1391" s="167"/>
      <c r="N1391" s="168"/>
      <c r="O1391" s="168"/>
      <c r="P1391" s="168"/>
      <c r="Q1391" s="168"/>
      <c r="R1391" s="168"/>
      <c r="S1391" s="168"/>
      <c r="T1391" s="169"/>
      <c r="AT1391" s="165" t="s">
        <v>230</v>
      </c>
      <c r="AU1391" s="165" t="s">
        <v>84</v>
      </c>
      <c r="AV1391" s="13" t="s">
        <v>82</v>
      </c>
      <c r="AW1391" s="13" t="s">
        <v>30</v>
      </c>
      <c r="AX1391" s="13" t="s">
        <v>74</v>
      </c>
      <c r="AY1391" s="165" t="s">
        <v>133</v>
      </c>
    </row>
    <row r="1392" spans="2:51" s="14" customFormat="1" ht="11.25">
      <c r="B1392" s="170"/>
      <c r="D1392" s="150" t="s">
        <v>230</v>
      </c>
      <c r="E1392" s="171" t="s">
        <v>1</v>
      </c>
      <c r="F1392" s="172" t="s">
        <v>1438</v>
      </c>
      <c r="H1392" s="173">
        <v>28.635</v>
      </c>
      <c r="L1392" s="170"/>
      <c r="M1392" s="174"/>
      <c r="N1392" s="175"/>
      <c r="O1392" s="175"/>
      <c r="P1392" s="175"/>
      <c r="Q1392" s="175"/>
      <c r="R1392" s="175"/>
      <c r="S1392" s="175"/>
      <c r="T1392" s="176"/>
      <c r="AT1392" s="171" t="s">
        <v>230</v>
      </c>
      <c r="AU1392" s="171" t="s">
        <v>84</v>
      </c>
      <c r="AV1392" s="14" t="s">
        <v>84</v>
      </c>
      <c r="AW1392" s="14" t="s">
        <v>30</v>
      </c>
      <c r="AX1392" s="14" t="s">
        <v>74</v>
      </c>
      <c r="AY1392" s="171" t="s">
        <v>133</v>
      </c>
    </row>
    <row r="1393" spans="2:51" s="13" customFormat="1" ht="11.25">
      <c r="B1393" s="164"/>
      <c r="D1393" s="150" t="s">
        <v>230</v>
      </c>
      <c r="E1393" s="165" t="s">
        <v>1</v>
      </c>
      <c r="F1393" s="166" t="s">
        <v>1439</v>
      </c>
      <c r="H1393" s="165" t="s">
        <v>1</v>
      </c>
      <c r="L1393" s="164"/>
      <c r="M1393" s="167"/>
      <c r="N1393" s="168"/>
      <c r="O1393" s="168"/>
      <c r="P1393" s="168"/>
      <c r="Q1393" s="168"/>
      <c r="R1393" s="168"/>
      <c r="S1393" s="168"/>
      <c r="T1393" s="169"/>
      <c r="AT1393" s="165" t="s">
        <v>230</v>
      </c>
      <c r="AU1393" s="165" t="s">
        <v>84</v>
      </c>
      <c r="AV1393" s="13" t="s">
        <v>82</v>
      </c>
      <c r="AW1393" s="13" t="s">
        <v>30</v>
      </c>
      <c r="AX1393" s="13" t="s">
        <v>74</v>
      </c>
      <c r="AY1393" s="165" t="s">
        <v>133</v>
      </c>
    </row>
    <row r="1394" spans="2:51" s="14" customFormat="1" ht="11.25">
      <c r="B1394" s="170"/>
      <c r="D1394" s="150" t="s">
        <v>230</v>
      </c>
      <c r="E1394" s="171" t="s">
        <v>1</v>
      </c>
      <c r="F1394" s="172" t="s">
        <v>1440</v>
      </c>
      <c r="H1394" s="173">
        <v>5.175</v>
      </c>
      <c r="L1394" s="170"/>
      <c r="M1394" s="174"/>
      <c r="N1394" s="175"/>
      <c r="O1394" s="175"/>
      <c r="P1394" s="175"/>
      <c r="Q1394" s="175"/>
      <c r="R1394" s="175"/>
      <c r="S1394" s="175"/>
      <c r="T1394" s="176"/>
      <c r="AT1394" s="171" t="s">
        <v>230</v>
      </c>
      <c r="AU1394" s="171" t="s">
        <v>84</v>
      </c>
      <c r="AV1394" s="14" t="s">
        <v>84</v>
      </c>
      <c r="AW1394" s="14" t="s">
        <v>30</v>
      </c>
      <c r="AX1394" s="14" t="s">
        <v>74</v>
      </c>
      <c r="AY1394" s="171" t="s">
        <v>133</v>
      </c>
    </row>
    <row r="1395" spans="2:51" s="13" customFormat="1" ht="11.25">
      <c r="B1395" s="164"/>
      <c r="D1395" s="150" t="s">
        <v>230</v>
      </c>
      <c r="E1395" s="165" t="s">
        <v>1</v>
      </c>
      <c r="F1395" s="166" t="s">
        <v>1441</v>
      </c>
      <c r="H1395" s="165" t="s">
        <v>1</v>
      </c>
      <c r="L1395" s="164"/>
      <c r="M1395" s="167"/>
      <c r="N1395" s="168"/>
      <c r="O1395" s="168"/>
      <c r="P1395" s="168"/>
      <c r="Q1395" s="168"/>
      <c r="R1395" s="168"/>
      <c r="S1395" s="168"/>
      <c r="T1395" s="169"/>
      <c r="AT1395" s="165" t="s">
        <v>230</v>
      </c>
      <c r="AU1395" s="165" t="s">
        <v>84</v>
      </c>
      <c r="AV1395" s="13" t="s">
        <v>82</v>
      </c>
      <c r="AW1395" s="13" t="s">
        <v>30</v>
      </c>
      <c r="AX1395" s="13" t="s">
        <v>74</v>
      </c>
      <c r="AY1395" s="165" t="s">
        <v>133</v>
      </c>
    </row>
    <row r="1396" spans="2:51" s="14" customFormat="1" ht="11.25">
      <c r="B1396" s="170"/>
      <c r="D1396" s="150" t="s">
        <v>230</v>
      </c>
      <c r="E1396" s="171" t="s">
        <v>1</v>
      </c>
      <c r="F1396" s="172" t="s">
        <v>1442</v>
      </c>
      <c r="H1396" s="173">
        <v>5.4</v>
      </c>
      <c r="L1396" s="170"/>
      <c r="M1396" s="174"/>
      <c r="N1396" s="175"/>
      <c r="O1396" s="175"/>
      <c r="P1396" s="175"/>
      <c r="Q1396" s="175"/>
      <c r="R1396" s="175"/>
      <c r="S1396" s="175"/>
      <c r="T1396" s="176"/>
      <c r="AT1396" s="171" t="s">
        <v>230</v>
      </c>
      <c r="AU1396" s="171" t="s">
        <v>84</v>
      </c>
      <c r="AV1396" s="14" t="s">
        <v>84</v>
      </c>
      <c r="AW1396" s="14" t="s">
        <v>30</v>
      </c>
      <c r="AX1396" s="14" t="s">
        <v>74</v>
      </c>
      <c r="AY1396" s="171" t="s">
        <v>133</v>
      </c>
    </row>
    <row r="1397" spans="2:51" s="15" customFormat="1" ht="11.25">
      <c r="B1397" s="177"/>
      <c r="D1397" s="150" t="s">
        <v>230</v>
      </c>
      <c r="E1397" s="178" t="s">
        <v>1</v>
      </c>
      <c r="F1397" s="179" t="s">
        <v>233</v>
      </c>
      <c r="H1397" s="180">
        <v>94.583</v>
      </c>
      <c r="L1397" s="177"/>
      <c r="M1397" s="181"/>
      <c r="N1397" s="182"/>
      <c r="O1397" s="182"/>
      <c r="P1397" s="182"/>
      <c r="Q1397" s="182"/>
      <c r="R1397" s="182"/>
      <c r="S1397" s="182"/>
      <c r="T1397" s="183"/>
      <c r="AT1397" s="178" t="s">
        <v>230</v>
      </c>
      <c r="AU1397" s="178" t="s">
        <v>84</v>
      </c>
      <c r="AV1397" s="15" t="s">
        <v>138</v>
      </c>
      <c r="AW1397" s="15" t="s">
        <v>30</v>
      </c>
      <c r="AX1397" s="15" t="s">
        <v>82</v>
      </c>
      <c r="AY1397" s="178" t="s">
        <v>133</v>
      </c>
    </row>
    <row r="1398" spans="1:65" s="2" customFormat="1" ht="49.15" customHeight="1">
      <c r="A1398" s="30"/>
      <c r="B1398" s="136"/>
      <c r="C1398" s="184" t="s">
        <v>809</v>
      </c>
      <c r="D1398" s="184" t="s">
        <v>244</v>
      </c>
      <c r="E1398" s="185" t="s">
        <v>1443</v>
      </c>
      <c r="F1398" s="186" t="s">
        <v>1444</v>
      </c>
      <c r="G1398" s="187" t="s">
        <v>262</v>
      </c>
      <c r="H1398" s="188">
        <v>94.583</v>
      </c>
      <c r="I1398" s="245"/>
      <c r="J1398" s="189">
        <f>ROUND(I1398*H1398,2)</f>
        <v>0</v>
      </c>
      <c r="K1398" s="190"/>
      <c r="L1398" s="191"/>
      <c r="M1398" s="192" t="s">
        <v>1</v>
      </c>
      <c r="N1398" s="193" t="s">
        <v>39</v>
      </c>
      <c r="O1398" s="146">
        <v>0</v>
      </c>
      <c r="P1398" s="146">
        <f>O1398*H1398</f>
        <v>0</v>
      </c>
      <c r="Q1398" s="146">
        <v>0</v>
      </c>
      <c r="R1398" s="146">
        <f>Q1398*H1398</f>
        <v>0</v>
      </c>
      <c r="S1398" s="146">
        <v>0</v>
      </c>
      <c r="T1398" s="147">
        <f>S1398*H1398</f>
        <v>0</v>
      </c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R1398" s="148" t="s">
        <v>281</v>
      </c>
      <c r="AT1398" s="148" t="s">
        <v>244</v>
      </c>
      <c r="AU1398" s="148" t="s">
        <v>84</v>
      </c>
      <c r="AY1398" s="18" t="s">
        <v>133</v>
      </c>
      <c r="BE1398" s="149">
        <f>IF(N1398="základní",J1398,0)</f>
        <v>0</v>
      </c>
      <c r="BF1398" s="149">
        <f>IF(N1398="snížená",J1398,0)</f>
        <v>0</v>
      </c>
      <c r="BG1398" s="149">
        <f>IF(N1398="zákl. přenesená",J1398,0)</f>
        <v>0</v>
      </c>
      <c r="BH1398" s="149">
        <f>IF(N1398="sníž. přenesená",J1398,0)</f>
        <v>0</v>
      </c>
      <c r="BI1398" s="149">
        <f>IF(N1398="nulová",J1398,0)</f>
        <v>0</v>
      </c>
      <c r="BJ1398" s="18" t="s">
        <v>82</v>
      </c>
      <c r="BK1398" s="149">
        <f>ROUND(I1398*H1398,2)</f>
        <v>0</v>
      </c>
      <c r="BL1398" s="18" t="s">
        <v>169</v>
      </c>
      <c r="BM1398" s="148" t="s">
        <v>1445</v>
      </c>
    </row>
    <row r="1399" spans="1:47" s="2" customFormat="1" ht="165.75">
      <c r="A1399" s="30"/>
      <c r="B1399" s="31"/>
      <c r="C1399" s="30"/>
      <c r="D1399" s="150" t="s">
        <v>139</v>
      </c>
      <c r="E1399" s="30"/>
      <c r="F1399" s="151" t="s">
        <v>1446</v>
      </c>
      <c r="G1399" s="30"/>
      <c r="H1399" s="30"/>
      <c r="I1399" s="30"/>
      <c r="J1399" s="30"/>
      <c r="K1399" s="30"/>
      <c r="L1399" s="31"/>
      <c r="M1399" s="152"/>
      <c r="N1399" s="153"/>
      <c r="O1399" s="56"/>
      <c r="P1399" s="56"/>
      <c r="Q1399" s="56"/>
      <c r="R1399" s="56"/>
      <c r="S1399" s="56"/>
      <c r="T1399" s="57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T1399" s="18" t="s">
        <v>139</v>
      </c>
      <c r="AU1399" s="18" t="s">
        <v>84</v>
      </c>
    </row>
    <row r="1400" spans="2:51" s="13" customFormat="1" ht="11.25">
      <c r="B1400" s="164"/>
      <c r="D1400" s="150" t="s">
        <v>230</v>
      </c>
      <c r="E1400" s="165" t="s">
        <v>1</v>
      </c>
      <c r="F1400" s="166" t="s">
        <v>1433</v>
      </c>
      <c r="H1400" s="165" t="s">
        <v>1</v>
      </c>
      <c r="L1400" s="164"/>
      <c r="M1400" s="167"/>
      <c r="N1400" s="168"/>
      <c r="O1400" s="168"/>
      <c r="P1400" s="168"/>
      <c r="Q1400" s="168"/>
      <c r="R1400" s="168"/>
      <c r="S1400" s="168"/>
      <c r="T1400" s="169"/>
      <c r="AT1400" s="165" t="s">
        <v>230</v>
      </c>
      <c r="AU1400" s="165" t="s">
        <v>84</v>
      </c>
      <c r="AV1400" s="13" t="s">
        <v>82</v>
      </c>
      <c r="AW1400" s="13" t="s">
        <v>30</v>
      </c>
      <c r="AX1400" s="13" t="s">
        <v>74</v>
      </c>
      <c r="AY1400" s="165" t="s">
        <v>133</v>
      </c>
    </row>
    <row r="1401" spans="2:51" s="14" customFormat="1" ht="11.25">
      <c r="B1401" s="170"/>
      <c r="D1401" s="150" t="s">
        <v>230</v>
      </c>
      <c r="E1401" s="171" t="s">
        <v>1</v>
      </c>
      <c r="F1401" s="172" t="s">
        <v>1434</v>
      </c>
      <c r="H1401" s="173">
        <v>35.708</v>
      </c>
      <c r="L1401" s="170"/>
      <c r="M1401" s="174"/>
      <c r="N1401" s="175"/>
      <c r="O1401" s="175"/>
      <c r="P1401" s="175"/>
      <c r="Q1401" s="175"/>
      <c r="R1401" s="175"/>
      <c r="S1401" s="175"/>
      <c r="T1401" s="176"/>
      <c r="AT1401" s="171" t="s">
        <v>230</v>
      </c>
      <c r="AU1401" s="171" t="s">
        <v>84</v>
      </c>
      <c r="AV1401" s="14" t="s">
        <v>84</v>
      </c>
      <c r="AW1401" s="14" t="s">
        <v>30</v>
      </c>
      <c r="AX1401" s="14" t="s">
        <v>74</v>
      </c>
      <c r="AY1401" s="171" t="s">
        <v>133</v>
      </c>
    </row>
    <row r="1402" spans="2:51" s="13" customFormat="1" ht="11.25">
      <c r="B1402" s="164"/>
      <c r="D1402" s="150" t="s">
        <v>230</v>
      </c>
      <c r="E1402" s="165" t="s">
        <v>1</v>
      </c>
      <c r="F1402" s="166" t="s">
        <v>1435</v>
      </c>
      <c r="H1402" s="165" t="s">
        <v>1</v>
      </c>
      <c r="L1402" s="164"/>
      <c r="M1402" s="167"/>
      <c r="N1402" s="168"/>
      <c r="O1402" s="168"/>
      <c r="P1402" s="168"/>
      <c r="Q1402" s="168"/>
      <c r="R1402" s="168"/>
      <c r="S1402" s="168"/>
      <c r="T1402" s="169"/>
      <c r="AT1402" s="165" t="s">
        <v>230</v>
      </c>
      <c r="AU1402" s="165" t="s">
        <v>84</v>
      </c>
      <c r="AV1402" s="13" t="s">
        <v>82</v>
      </c>
      <c r="AW1402" s="13" t="s">
        <v>30</v>
      </c>
      <c r="AX1402" s="13" t="s">
        <v>74</v>
      </c>
      <c r="AY1402" s="165" t="s">
        <v>133</v>
      </c>
    </row>
    <row r="1403" spans="2:51" s="14" customFormat="1" ht="11.25">
      <c r="B1403" s="170"/>
      <c r="D1403" s="150" t="s">
        <v>230</v>
      </c>
      <c r="E1403" s="171" t="s">
        <v>1</v>
      </c>
      <c r="F1403" s="172" t="s">
        <v>1436</v>
      </c>
      <c r="H1403" s="173">
        <v>19.665</v>
      </c>
      <c r="L1403" s="170"/>
      <c r="M1403" s="174"/>
      <c r="N1403" s="175"/>
      <c r="O1403" s="175"/>
      <c r="P1403" s="175"/>
      <c r="Q1403" s="175"/>
      <c r="R1403" s="175"/>
      <c r="S1403" s="175"/>
      <c r="T1403" s="176"/>
      <c r="AT1403" s="171" t="s">
        <v>230</v>
      </c>
      <c r="AU1403" s="171" t="s">
        <v>84</v>
      </c>
      <c r="AV1403" s="14" t="s">
        <v>84</v>
      </c>
      <c r="AW1403" s="14" t="s">
        <v>30</v>
      </c>
      <c r="AX1403" s="14" t="s">
        <v>74</v>
      </c>
      <c r="AY1403" s="171" t="s">
        <v>133</v>
      </c>
    </row>
    <row r="1404" spans="2:51" s="13" customFormat="1" ht="11.25">
      <c r="B1404" s="164"/>
      <c r="D1404" s="150" t="s">
        <v>230</v>
      </c>
      <c r="E1404" s="165" t="s">
        <v>1</v>
      </c>
      <c r="F1404" s="166" t="s">
        <v>1437</v>
      </c>
      <c r="H1404" s="165" t="s">
        <v>1</v>
      </c>
      <c r="L1404" s="164"/>
      <c r="M1404" s="167"/>
      <c r="N1404" s="168"/>
      <c r="O1404" s="168"/>
      <c r="P1404" s="168"/>
      <c r="Q1404" s="168"/>
      <c r="R1404" s="168"/>
      <c r="S1404" s="168"/>
      <c r="T1404" s="169"/>
      <c r="AT1404" s="165" t="s">
        <v>230</v>
      </c>
      <c r="AU1404" s="165" t="s">
        <v>84</v>
      </c>
      <c r="AV1404" s="13" t="s">
        <v>82</v>
      </c>
      <c r="AW1404" s="13" t="s">
        <v>30</v>
      </c>
      <c r="AX1404" s="13" t="s">
        <v>74</v>
      </c>
      <c r="AY1404" s="165" t="s">
        <v>133</v>
      </c>
    </row>
    <row r="1405" spans="2:51" s="14" customFormat="1" ht="11.25">
      <c r="B1405" s="170"/>
      <c r="D1405" s="150" t="s">
        <v>230</v>
      </c>
      <c r="E1405" s="171" t="s">
        <v>1</v>
      </c>
      <c r="F1405" s="172" t="s">
        <v>1438</v>
      </c>
      <c r="H1405" s="173">
        <v>28.635</v>
      </c>
      <c r="L1405" s="170"/>
      <c r="M1405" s="174"/>
      <c r="N1405" s="175"/>
      <c r="O1405" s="175"/>
      <c r="P1405" s="175"/>
      <c r="Q1405" s="175"/>
      <c r="R1405" s="175"/>
      <c r="S1405" s="175"/>
      <c r="T1405" s="176"/>
      <c r="AT1405" s="171" t="s">
        <v>230</v>
      </c>
      <c r="AU1405" s="171" t="s">
        <v>84</v>
      </c>
      <c r="AV1405" s="14" t="s">
        <v>84</v>
      </c>
      <c r="AW1405" s="14" t="s">
        <v>30</v>
      </c>
      <c r="AX1405" s="14" t="s">
        <v>74</v>
      </c>
      <c r="AY1405" s="171" t="s">
        <v>133</v>
      </c>
    </row>
    <row r="1406" spans="2:51" s="13" customFormat="1" ht="11.25">
      <c r="B1406" s="164"/>
      <c r="D1406" s="150" t="s">
        <v>230</v>
      </c>
      <c r="E1406" s="165" t="s">
        <v>1</v>
      </c>
      <c r="F1406" s="166" t="s">
        <v>1439</v>
      </c>
      <c r="H1406" s="165" t="s">
        <v>1</v>
      </c>
      <c r="L1406" s="164"/>
      <c r="M1406" s="167"/>
      <c r="N1406" s="168"/>
      <c r="O1406" s="168"/>
      <c r="P1406" s="168"/>
      <c r="Q1406" s="168"/>
      <c r="R1406" s="168"/>
      <c r="S1406" s="168"/>
      <c r="T1406" s="169"/>
      <c r="AT1406" s="165" t="s">
        <v>230</v>
      </c>
      <c r="AU1406" s="165" t="s">
        <v>84</v>
      </c>
      <c r="AV1406" s="13" t="s">
        <v>82</v>
      </c>
      <c r="AW1406" s="13" t="s">
        <v>30</v>
      </c>
      <c r="AX1406" s="13" t="s">
        <v>74</v>
      </c>
      <c r="AY1406" s="165" t="s">
        <v>133</v>
      </c>
    </row>
    <row r="1407" spans="2:51" s="14" customFormat="1" ht="11.25">
      <c r="B1407" s="170"/>
      <c r="D1407" s="150" t="s">
        <v>230</v>
      </c>
      <c r="E1407" s="171" t="s">
        <v>1</v>
      </c>
      <c r="F1407" s="172" t="s">
        <v>1440</v>
      </c>
      <c r="H1407" s="173">
        <v>5.175</v>
      </c>
      <c r="L1407" s="170"/>
      <c r="M1407" s="174"/>
      <c r="N1407" s="175"/>
      <c r="O1407" s="175"/>
      <c r="P1407" s="175"/>
      <c r="Q1407" s="175"/>
      <c r="R1407" s="175"/>
      <c r="S1407" s="175"/>
      <c r="T1407" s="176"/>
      <c r="AT1407" s="171" t="s">
        <v>230</v>
      </c>
      <c r="AU1407" s="171" t="s">
        <v>84</v>
      </c>
      <c r="AV1407" s="14" t="s">
        <v>84</v>
      </c>
      <c r="AW1407" s="14" t="s">
        <v>30</v>
      </c>
      <c r="AX1407" s="14" t="s">
        <v>74</v>
      </c>
      <c r="AY1407" s="171" t="s">
        <v>133</v>
      </c>
    </row>
    <row r="1408" spans="2:51" s="13" customFormat="1" ht="11.25">
      <c r="B1408" s="164"/>
      <c r="D1408" s="150" t="s">
        <v>230</v>
      </c>
      <c r="E1408" s="165" t="s">
        <v>1</v>
      </c>
      <c r="F1408" s="166" t="s">
        <v>1441</v>
      </c>
      <c r="H1408" s="165" t="s">
        <v>1</v>
      </c>
      <c r="L1408" s="164"/>
      <c r="M1408" s="167"/>
      <c r="N1408" s="168"/>
      <c r="O1408" s="168"/>
      <c r="P1408" s="168"/>
      <c r="Q1408" s="168"/>
      <c r="R1408" s="168"/>
      <c r="S1408" s="168"/>
      <c r="T1408" s="169"/>
      <c r="AT1408" s="165" t="s">
        <v>230</v>
      </c>
      <c r="AU1408" s="165" t="s">
        <v>84</v>
      </c>
      <c r="AV1408" s="13" t="s">
        <v>82</v>
      </c>
      <c r="AW1408" s="13" t="s">
        <v>30</v>
      </c>
      <c r="AX1408" s="13" t="s">
        <v>74</v>
      </c>
      <c r="AY1408" s="165" t="s">
        <v>133</v>
      </c>
    </row>
    <row r="1409" spans="2:51" s="14" customFormat="1" ht="11.25">
      <c r="B1409" s="170"/>
      <c r="D1409" s="150" t="s">
        <v>230</v>
      </c>
      <c r="E1409" s="171" t="s">
        <v>1</v>
      </c>
      <c r="F1409" s="172" t="s">
        <v>1442</v>
      </c>
      <c r="H1409" s="173">
        <v>5.4</v>
      </c>
      <c r="L1409" s="170"/>
      <c r="M1409" s="174"/>
      <c r="N1409" s="175"/>
      <c r="O1409" s="175"/>
      <c r="P1409" s="175"/>
      <c r="Q1409" s="175"/>
      <c r="R1409" s="175"/>
      <c r="S1409" s="175"/>
      <c r="T1409" s="176"/>
      <c r="AT1409" s="171" t="s">
        <v>230</v>
      </c>
      <c r="AU1409" s="171" t="s">
        <v>84</v>
      </c>
      <c r="AV1409" s="14" t="s">
        <v>84</v>
      </c>
      <c r="AW1409" s="14" t="s">
        <v>30</v>
      </c>
      <c r="AX1409" s="14" t="s">
        <v>74</v>
      </c>
      <c r="AY1409" s="171" t="s">
        <v>133</v>
      </c>
    </row>
    <row r="1410" spans="2:51" s="15" customFormat="1" ht="11.25">
      <c r="B1410" s="177"/>
      <c r="D1410" s="150" t="s">
        <v>230</v>
      </c>
      <c r="E1410" s="178" t="s">
        <v>1</v>
      </c>
      <c r="F1410" s="179" t="s">
        <v>233</v>
      </c>
      <c r="H1410" s="180">
        <v>94.583</v>
      </c>
      <c r="L1410" s="177"/>
      <c r="M1410" s="181"/>
      <c r="N1410" s="182"/>
      <c r="O1410" s="182"/>
      <c r="P1410" s="182"/>
      <c r="Q1410" s="182"/>
      <c r="R1410" s="182"/>
      <c r="S1410" s="182"/>
      <c r="T1410" s="183"/>
      <c r="AT1410" s="178" t="s">
        <v>230</v>
      </c>
      <c r="AU1410" s="178" t="s">
        <v>84</v>
      </c>
      <c r="AV1410" s="15" t="s">
        <v>138</v>
      </c>
      <c r="AW1410" s="15" t="s">
        <v>30</v>
      </c>
      <c r="AX1410" s="15" t="s">
        <v>82</v>
      </c>
      <c r="AY1410" s="178" t="s">
        <v>133</v>
      </c>
    </row>
    <row r="1411" spans="1:65" s="2" customFormat="1" ht="16.5" customHeight="1">
      <c r="A1411" s="30"/>
      <c r="B1411" s="136"/>
      <c r="C1411" s="137" t="s">
        <v>1447</v>
      </c>
      <c r="D1411" s="137" t="s">
        <v>134</v>
      </c>
      <c r="E1411" s="138" t="s">
        <v>1448</v>
      </c>
      <c r="F1411" s="139" t="s">
        <v>1449</v>
      </c>
      <c r="G1411" s="140" t="s">
        <v>240</v>
      </c>
      <c r="H1411" s="141">
        <v>178</v>
      </c>
      <c r="I1411" s="242"/>
      <c r="J1411" s="142">
        <f>ROUND(I1411*H1411,2)</f>
        <v>0</v>
      </c>
      <c r="K1411" s="143"/>
      <c r="L1411" s="31"/>
      <c r="M1411" s="144" t="s">
        <v>1</v>
      </c>
      <c r="N1411" s="145" t="s">
        <v>39</v>
      </c>
      <c r="O1411" s="146">
        <v>0</v>
      </c>
      <c r="P1411" s="146">
        <f>O1411*H1411</f>
        <v>0</v>
      </c>
      <c r="Q1411" s="146">
        <v>0</v>
      </c>
      <c r="R1411" s="146">
        <f>Q1411*H1411</f>
        <v>0</v>
      </c>
      <c r="S1411" s="146">
        <v>0</v>
      </c>
      <c r="T1411" s="147">
        <f>S1411*H1411</f>
        <v>0</v>
      </c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R1411" s="148" t="s">
        <v>169</v>
      </c>
      <c r="AT1411" s="148" t="s">
        <v>134</v>
      </c>
      <c r="AU1411" s="148" t="s">
        <v>84</v>
      </c>
      <c r="AY1411" s="18" t="s">
        <v>133</v>
      </c>
      <c r="BE1411" s="149">
        <f>IF(N1411="základní",J1411,0)</f>
        <v>0</v>
      </c>
      <c r="BF1411" s="149">
        <f>IF(N1411="snížená",J1411,0)</f>
        <v>0</v>
      </c>
      <c r="BG1411" s="149">
        <f>IF(N1411="zákl. přenesená",J1411,0)</f>
        <v>0</v>
      </c>
      <c r="BH1411" s="149">
        <f>IF(N1411="sníž. přenesená",J1411,0)</f>
        <v>0</v>
      </c>
      <c r="BI1411" s="149">
        <f>IF(N1411="nulová",J1411,0)</f>
        <v>0</v>
      </c>
      <c r="BJ1411" s="18" t="s">
        <v>82</v>
      </c>
      <c r="BK1411" s="149">
        <f>ROUND(I1411*H1411,2)</f>
        <v>0</v>
      </c>
      <c r="BL1411" s="18" t="s">
        <v>169</v>
      </c>
      <c r="BM1411" s="148" t="s">
        <v>1450</v>
      </c>
    </row>
    <row r="1412" spans="2:51" s="13" customFormat="1" ht="11.25">
      <c r="B1412" s="164"/>
      <c r="D1412" s="150" t="s">
        <v>230</v>
      </c>
      <c r="E1412" s="165" t="s">
        <v>1</v>
      </c>
      <c r="F1412" s="166" t="s">
        <v>1433</v>
      </c>
      <c r="H1412" s="165" t="s">
        <v>1</v>
      </c>
      <c r="L1412" s="164"/>
      <c r="M1412" s="167"/>
      <c r="N1412" s="168"/>
      <c r="O1412" s="168"/>
      <c r="P1412" s="168"/>
      <c r="Q1412" s="168"/>
      <c r="R1412" s="168"/>
      <c r="S1412" s="168"/>
      <c r="T1412" s="169"/>
      <c r="AT1412" s="165" t="s">
        <v>230</v>
      </c>
      <c r="AU1412" s="165" t="s">
        <v>84</v>
      </c>
      <c r="AV1412" s="13" t="s">
        <v>82</v>
      </c>
      <c r="AW1412" s="13" t="s">
        <v>30</v>
      </c>
      <c r="AX1412" s="13" t="s">
        <v>74</v>
      </c>
      <c r="AY1412" s="165" t="s">
        <v>133</v>
      </c>
    </row>
    <row r="1413" spans="2:51" s="14" customFormat="1" ht="11.25">
      <c r="B1413" s="170"/>
      <c r="D1413" s="150" t="s">
        <v>230</v>
      </c>
      <c r="E1413" s="171" t="s">
        <v>1</v>
      </c>
      <c r="F1413" s="172" t="s">
        <v>1451</v>
      </c>
      <c r="H1413" s="173">
        <v>27.6</v>
      </c>
      <c r="L1413" s="170"/>
      <c r="M1413" s="174"/>
      <c r="N1413" s="175"/>
      <c r="O1413" s="175"/>
      <c r="P1413" s="175"/>
      <c r="Q1413" s="175"/>
      <c r="R1413" s="175"/>
      <c r="S1413" s="175"/>
      <c r="T1413" s="176"/>
      <c r="AT1413" s="171" t="s">
        <v>230</v>
      </c>
      <c r="AU1413" s="171" t="s">
        <v>84</v>
      </c>
      <c r="AV1413" s="14" t="s">
        <v>84</v>
      </c>
      <c r="AW1413" s="14" t="s">
        <v>30</v>
      </c>
      <c r="AX1413" s="14" t="s">
        <v>74</v>
      </c>
      <c r="AY1413" s="171" t="s">
        <v>133</v>
      </c>
    </row>
    <row r="1414" spans="2:51" s="13" customFormat="1" ht="11.25">
      <c r="B1414" s="164"/>
      <c r="D1414" s="150" t="s">
        <v>230</v>
      </c>
      <c r="E1414" s="165" t="s">
        <v>1</v>
      </c>
      <c r="F1414" s="166" t="s">
        <v>1435</v>
      </c>
      <c r="H1414" s="165" t="s">
        <v>1</v>
      </c>
      <c r="L1414" s="164"/>
      <c r="M1414" s="167"/>
      <c r="N1414" s="168"/>
      <c r="O1414" s="168"/>
      <c r="P1414" s="168"/>
      <c r="Q1414" s="168"/>
      <c r="R1414" s="168"/>
      <c r="S1414" s="168"/>
      <c r="T1414" s="169"/>
      <c r="AT1414" s="165" t="s">
        <v>230</v>
      </c>
      <c r="AU1414" s="165" t="s">
        <v>84</v>
      </c>
      <c r="AV1414" s="13" t="s">
        <v>82</v>
      </c>
      <c r="AW1414" s="13" t="s">
        <v>30</v>
      </c>
      <c r="AX1414" s="13" t="s">
        <v>74</v>
      </c>
      <c r="AY1414" s="165" t="s">
        <v>133</v>
      </c>
    </row>
    <row r="1415" spans="2:51" s="14" customFormat="1" ht="11.25">
      <c r="B1415" s="170"/>
      <c r="D1415" s="150" t="s">
        <v>230</v>
      </c>
      <c r="E1415" s="171" t="s">
        <v>1</v>
      </c>
      <c r="F1415" s="172" t="s">
        <v>1452</v>
      </c>
      <c r="H1415" s="173">
        <v>18.3</v>
      </c>
      <c r="L1415" s="170"/>
      <c r="M1415" s="174"/>
      <c r="N1415" s="175"/>
      <c r="O1415" s="175"/>
      <c r="P1415" s="175"/>
      <c r="Q1415" s="175"/>
      <c r="R1415" s="175"/>
      <c r="S1415" s="175"/>
      <c r="T1415" s="176"/>
      <c r="AT1415" s="171" t="s">
        <v>230</v>
      </c>
      <c r="AU1415" s="171" t="s">
        <v>84</v>
      </c>
      <c r="AV1415" s="14" t="s">
        <v>84</v>
      </c>
      <c r="AW1415" s="14" t="s">
        <v>30</v>
      </c>
      <c r="AX1415" s="14" t="s">
        <v>74</v>
      </c>
      <c r="AY1415" s="171" t="s">
        <v>133</v>
      </c>
    </row>
    <row r="1416" spans="2:51" s="13" customFormat="1" ht="11.25">
      <c r="B1416" s="164"/>
      <c r="D1416" s="150" t="s">
        <v>230</v>
      </c>
      <c r="E1416" s="165" t="s">
        <v>1</v>
      </c>
      <c r="F1416" s="166" t="s">
        <v>1437</v>
      </c>
      <c r="H1416" s="165" t="s">
        <v>1</v>
      </c>
      <c r="L1416" s="164"/>
      <c r="M1416" s="167"/>
      <c r="N1416" s="168"/>
      <c r="O1416" s="168"/>
      <c r="P1416" s="168"/>
      <c r="Q1416" s="168"/>
      <c r="R1416" s="168"/>
      <c r="S1416" s="168"/>
      <c r="T1416" s="169"/>
      <c r="AT1416" s="165" t="s">
        <v>230</v>
      </c>
      <c r="AU1416" s="165" t="s">
        <v>84</v>
      </c>
      <c r="AV1416" s="13" t="s">
        <v>82</v>
      </c>
      <c r="AW1416" s="13" t="s">
        <v>30</v>
      </c>
      <c r="AX1416" s="13" t="s">
        <v>74</v>
      </c>
      <c r="AY1416" s="165" t="s">
        <v>133</v>
      </c>
    </row>
    <row r="1417" spans="2:51" s="14" customFormat="1" ht="11.25">
      <c r="B1417" s="170"/>
      <c r="D1417" s="150" t="s">
        <v>230</v>
      </c>
      <c r="E1417" s="171" t="s">
        <v>1</v>
      </c>
      <c r="F1417" s="172" t="s">
        <v>1453</v>
      </c>
      <c r="H1417" s="173">
        <v>23.5</v>
      </c>
      <c r="L1417" s="170"/>
      <c r="M1417" s="174"/>
      <c r="N1417" s="175"/>
      <c r="O1417" s="175"/>
      <c r="P1417" s="175"/>
      <c r="Q1417" s="175"/>
      <c r="R1417" s="175"/>
      <c r="S1417" s="175"/>
      <c r="T1417" s="176"/>
      <c r="AT1417" s="171" t="s">
        <v>230</v>
      </c>
      <c r="AU1417" s="171" t="s">
        <v>84</v>
      </c>
      <c r="AV1417" s="14" t="s">
        <v>84</v>
      </c>
      <c r="AW1417" s="14" t="s">
        <v>30</v>
      </c>
      <c r="AX1417" s="14" t="s">
        <v>74</v>
      </c>
      <c r="AY1417" s="171" t="s">
        <v>133</v>
      </c>
    </row>
    <row r="1418" spans="2:51" s="13" customFormat="1" ht="11.25">
      <c r="B1418" s="164"/>
      <c r="D1418" s="150" t="s">
        <v>230</v>
      </c>
      <c r="E1418" s="165" t="s">
        <v>1</v>
      </c>
      <c r="F1418" s="166" t="s">
        <v>1439</v>
      </c>
      <c r="H1418" s="165" t="s">
        <v>1</v>
      </c>
      <c r="L1418" s="164"/>
      <c r="M1418" s="167"/>
      <c r="N1418" s="168"/>
      <c r="O1418" s="168"/>
      <c r="P1418" s="168"/>
      <c r="Q1418" s="168"/>
      <c r="R1418" s="168"/>
      <c r="S1418" s="168"/>
      <c r="T1418" s="169"/>
      <c r="AT1418" s="165" t="s">
        <v>230</v>
      </c>
      <c r="AU1418" s="165" t="s">
        <v>84</v>
      </c>
      <c r="AV1418" s="13" t="s">
        <v>82</v>
      </c>
      <c r="AW1418" s="13" t="s">
        <v>30</v>
      </c>
      <c r="AX1418" s="13" t="s">
        <v>74</v>
      </c>
      <c r="AY1418" s="165" t="s">
        <v>133</v>
      </c>
    </row>
    <row r="1419" spans="2:51" s="14" customFormat="1" ht="11.25">
      <c r="B1419" s="170"/>
      <c r="D1419" s="150" t="s">
        <v>230</v>
      </c>
      <c r="E1419" s="171" t="s">
        <v>1</v>
      </c>
      <c r="F1419" s="172" t="s">
        <v>1454</v>
      </c>
      <c r="H1419" s="173">
        <v>10</v>
      </c>
      <c r="L1419" s="170"/>
      <c r="M1419" s="174"/>
      <c r="N1419" s="175"/>
      <c r="O1419" s="175"/>
      <c r="P1419" s="175"/>
      <c r="Q1419" s="175"/>
      <c r="R1419" s="175"/>
      <c r="S1419" s="175"/>
      <c r="T1419" s="176"/>
      <c r="AT1419" s="171" t="s">
        <v>230</v>
      </c>
      <c r="AU1419" s="171" t="s">
        <v>84</v>
      </c>
      <c r="AV1419" s="14" t="s">
        <v>84</v>
      </c>
      <c r="AW1419" s="14" t="s">
        <v>30</v>
      </c>
      <c r="AX1419" s="14" t="s">
        <v>74</v>
      </c>
      <c r="AY1419" s="171" t="s">
        <v>133</v>
      </c>
    </row>
    <row r="1420" spans="2:51" s="13" customFormat="1" ht="11.25">
      <c r="B1420" s="164"/>
      <c r="D1420" s="150" t="s">
        <v>230</v>
      </c>
      <c r="E1420" s="165" t="s">
        <v>1</v>
      </c>
      <c r="F1420" s="166" t="s">
        <v>1441</v>
      </c>
      <c r="H1420" s="165" t="s">
        <v>1</v>
      </c>
      <c r="L1420" s="164"/>
      <c r="M1420" s="167"/>
      <c r="N1420" s="168"/>
      <c r="O1420" s="168"/>
      <c r="P1420" s="168"/>
      <c r="Q1420" s="168"/>
      <c r="R1420" s="168"/>
      <c r="S1420" s="168"/>
      <c r="T1420" s="169"/>
      <c r="AT1420" s="165" t="s">
        <v>230</v>
      </c>
      <c r="AU1420" s="165" t="s">
        <v>84</v>
      </c>
      <c r="AV1420" s="13" t="s">
        <v>82</v>
      </c>
      <c r="AW1420" s="13" t="s">
        <v>30</v>
      </c>
      <c r="AX1420" s="13" t="s">
        <v>74</v>
      </c>
      <c r="AY1420" s="165" t="s">
        <v>133</v>
      </c>
    </row>
    <row r="1421" spans="2:51" s="14" customFormat="1" ht="11.25">
      <c r="B1421" s="170"/>
      <c r="D1421" s="150" t="s">
        <v>230</v>
      </c>
      <c r="E1421" s="171" t="s">
        <v>1</v>
      </c>
      <c r="F1421" s="172" t="s">
        <v>1455</v>
      </c>
      <c r="H1421" s="173">
        <v>9.6</v>
      </c>
      <c r="L1421" s="170"/>
      <c r="M1421" s="174"/>
      <c r="N1421" s="175"/>
      <c r="O1421" s="175"/>
      <c r="P1421" s="175"/>
      <c r="Q1421" s="175"/>
      <c r="R1421" s="175"/>
      <c r="S1421" s="175"/>
      <c r="T1421" s="176"/>
      <c r="AT1421" s="171" t="s">
        <v>230</v>
      </c>
      <c r="AU1421" s="171" t="s">
        <v>84</v>
      </c>
      <c r="AV1421" s="14" t="s">
        <v>84</v>
      </c>
      <c r="AW1421" s="14" t="s">
        <v>30</v>
      </c>
      <c r="AX1421" s="14" t="s">
        <v>74</v>
      </c>
      <c r="AY1421" s="171" t="s">
        <v>133</v>
      </c>
    </row>
    <row r="1422" spans="2:51" s="16" customFormat="1" ht="11.25">
      <c r="B1422" s="194"/>
      <c r="D1422" s="150" t="s">
        <v>230</v>
      </c>
      <c r="E1422" s="195" t="s">
        <v>1</v>
      </c>
      <c r="F1422" s="196" t="s">
        <v>378</v>
      </c>
      <c r="H1422" s="197">
        <v>89</v>
      </c>
      <c r="L1422" s="194"/>
      <c r="M1422" s="198"/>
      <c r="N1422" s="199"/>
      <c r="O1422" s="199"/>
      <c r="P1422" s="199"/>
      <c r="Q1422" s="199"/>
      <c r="R1422" s="199"/>
      <c r="S1422" s="199"/>
      <c r="T1422" s="200"/>
      <c r="AT1422" s="195" t="s">
        <v>230</v>
      </c>
      <c r="AU1422" s="195" t="s">
        <v>84</v>
      </c>
      <c r="AV1422" s="16" t="s">
        <v>144</v>
      </c>
      <c r="AW1422" s="16" t="s">
        <v>30</v>
      </c>
      <c r="AX1422" s="16" t="s">
        <v>74</v>
      </c>
      <c r="AY1422" s="195" t="s">
        <v>133</v>
      </c>
    </row>
    <row r="1423" spans="2:51" s="14" customFormat="1" ht="11.25">
      <c r="B1423" s="170"/>
      <c r="D1423" s="150" t="s">
        <v>230</v>
      </c>
      <c r="E1423" s="171" t="s">
        <v>1</v>
      </c>
      <c r="F1423" s="172" t="s">
        <v>1456</v>
      </c>
      <c r="H1423" s="173">
        <v>89</v>
      </c>
      <c r="L1423" s="170"/>
      <c r="M1423" s="174"/>
      <c r="N1423" s="175"/>
      <c r="O1423" s="175"/>
      <c r="P1423" s="175"/>
      <c r="Q1423" s="175"/>
      <c r="R1423" s="175"/>
      <c r="S1423" s="175"/>
      <c r="T1423" s="176"/>
      <c r="AT1423" s="171" t="s">
        <v>230</v>
      </c>
      <c r="AU1423" s="171" t="s">
        <v>84</v>
      </c>
      <c r="AV1423" s="14" t="s">
        <v>84</v>
      </c>
      <c r="AW1423" s="14" t="s">
        <v>30</v>
      </c>
      <c r="AX1423" s="14" t="s">
        <v>74</v>
      </c>
      <c r="AY1423" s="171" t="s">
        <v>133</v>
      </c>
    </row>
    <row r="1424" spans="2:51" s="15" customFormat="1" ht="11.25">
      <c r="B1424" s="177"/>
      <c r="D1424" s="150" t="s">
        <v>230</v>
      </c>
      <c r="E1424" s="178" t="s">
        <v>1</v>
      </c>
      <c r="F1424" s="179" t="s">
        <v>233</v>
      </c>
      <c r="H1424" s="180">
        <v>178</v>
      </c>
      <c r="L1424" s="177"/>
      <c r="M1424" s="181"/>
      <c r="N1424" s="182"/>
      <c r="O1424" s="182"/>
      <c r="P1424" s="182"/>
      <c r="Q1424" s="182"/>
      <c r="R1424" s="182"/>
      <c r="S1424" s="182"/>
      <c r="T1424" s="183"/>
      <c r="AT1424" s="178" t="s">
        <v>230</v>
      </c>
      <c r="AU1424" s="178" t="s">
        <v>84</v>
      </c>
      <c r="AV1424" s="15" t="s">
        <v>138</v>
      </c>
      <c r="AW1424" s="15" t="s">
        <v>30</v>
      </c>
      <c r="AX1424" s="15" t="s">
        <v>82</v>
      </c>
      <c r="AY1424" s="178" t="s">
        <v>133</v>
      </c>
    </row>
    <row r="1425" spans="1:65" s="2" customFormat="1" ht="78" customHeight="1">
      <c r="A1425" s="30"/>
      <c r="B1425" s="136"/>
      <c r="C1425" s="137" t="s">
        <v>813</v>
      </c>
      <c r="D1425" s="137" t="s">
        <v>134</v>
      </c>
      <c r="E1425" s="138" t="s">
        <v>1457</v>
      </c>
      <c r="F1425" s="139" t="s">
        <v>1458</v>
      </c>
      <c r="G1425" s="140" t="s">
        <v>1394</v>
      </c>
      <c r="H1425" s="141">
        <v>1</v>
      </c>
      <c r="I1425" s="242"/>
      <c r="J1425" s="142">
        <f>ROUND(I1425*H1425,2)</f>
        <v>0</v>
      </c>
      <c r="K1425" s="143"/>
      <c r="L1425" s="31"/>
      <c r="M1425" s="144" t="s">
        <v>1</v>
      </c>
      <c r="N1425" s="145" t="s">
        <v>39</v>
      </c>
      <c r="O1425" s="146">
        <v>0</v>
      </c>
      <c r="P1425" s="146">
        <f>O1425*H1425</f>
        <v>0</v>
      </c>
      <c r="Q1425" s="146">
        <v>0</v>
      </c>
      <c r="R1425" s="146">
        <f>Q1425*H1425</f>
        <v>0</v>
      </c>
      <c r="S1425" s="146">
        <v>0</v>
      </c>
      <c r="T1425" s="147">
        <f>S1425*H1425</f>
        <v>0</v>
      </c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R1425" s="148" t="s">
        <v>169</v>
      </c>
      <c r="AT1425" s="148" t="s">
        <v>134</v>
      </c>
      <c r="AU1425" s="148" t="s">
        <v>84</v>
      </c>
      <c r="AY1425" s="18" t="s">
        <v>133</v>
      </c>
      <c r="BE1425" s="149">
        <f>IF(N1425="základní",J1425,0)</f>
        <v>0</v>
      </c>
      <c r="BF1425" s="149">
        <f>IF(N1425="snížená",J1425,0)</f>
        <v>0</v>
      </c>
      <c r="BG1425" s="149">
        <f>IF(N1425="zákl. přenesená",J1425,0)</f>
        <v>0</v>
      </c>
      <c r="BH1425" s="149">
        <f>IF(N1425="sníž. přenesená",J1425,0)</f>
        <v>0</v>
      </c>
      <c r="BI1425" s="149">
        <f>IF(N1425="nulová",J1425,0)</f>
        <v>0</v>
      </c>
      <c r="BJ1425" s="18" t="s">
        <v>82</v>
      </c>
      <c r="BK1425" s="149">
        <f>ROUND(I1425*H1425,2)</f>
        <v>0</v>
      </c>
      <c r="BL1425" s="18" t="s">
        <v>169</v>
      </c>
      <c r="BM1425" s="148" t="s">
        <v>1459</v>
      </c>
    </row>
    <row r="1426" spans="1:47" s="2" customFormat="1" ht="165.75">
      <c r="A1426" s="30"/>
      <c r="B1426" s="31"/>
      <c r="C1426" s="30"/>
      <c r="D1426" s="150" t="s">
        <v>139</v>
      </c>
      <c r="E1426" s="30"/>
      <c r="F1426" s="151" t="s">
        <v>1460</v>
      </c>
      <c r="G1426" s="30"/>
      <c r="H1426" s="30"/>
      <c r="I1426" s="30"/>
      <c r="J1426" s="30"/>
      <c r="K1426" s="30"/>
      <c r="L1426" s="31"/>
      <c r="M1426" s="152"/>
      <c r="N1426" s="153"/>
      <c r="O1426" s="56"/>
      <c r="P1426" s="56"/>
      <c r="Q1426" s="56"/>
      <c r="R1426" s="56"/>
      <c r="S1426" s="56"/>
      <c r="T1426" s="57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T1426" s="18" t="s">
        <v>139</v>
      </c>
      <c r="AU1426" s="18" t="s">
        <v>84</v>
      </c>
    </row>
    <row r="1427" spans="1:65" s="2" customFormat="1" ht="44.25" customHeight="1">
      <c r="A1427" s="30"/>
      <c r="B1427" s="136"/>
      <c r="C1427" s="137" t="s">
        <v>1461</v>
      </c>
      <c r="D1427" s="137" t="s">
        <v>134</v>
      </c>
      <c r="E1427" s="138" t="s">
        <v>1462</v>
      </c>
      <c r="F1427" s="139" t="s">
        <v>1463</v>
      </c>
      <c r="G1427" s="140" t="s">
        <v>1394</v>
      </c>
      <c r="H1427" s="141">
        <v>32</v>
      </c>
      <c r="I1427" s="242"/>
      <c r="J1427" s="142">
        <f>ROUND(I1427*H1427,2)</f>
        <v>0</v>
      </c>
      <c r="K1427" s="143"/>
      <c r="L1427" s="31"/>
      <c r="M1427" s="144" t="s">
        <v>1</v>
      </c>
      <c r="N1427" s="145" t="s">
        <v>39</v>
      </c>
      <c r="O1427" s="146">
        <v>0</v>
      </c>
      <c r="P1427" s="146">
        <f>O1427*H1427</f>
        <v>0</v>
      </c>
      <c r="Q1427" s="146">
        <v>0</v>
      </c>
      <c r="R1427" s="146">
        <f>Q1427*H1427</f>
        <v>0</v>
      </c>
      <c r="S1427" s="146">
        <v>0</v>
      </c>
      <c r="T1427" s="147">
        <f>S1427*H1427</f>
        <v>0</v>
      </c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R1427" s="148" t="s">
        <v>169</v>
      </c>
      <c r="AT1427" s="148" t="s">
        <v>134</v>
      </c>
      <c r="AU1427" s="148" t="s">
        <v>84</v>
      </c>
      <c r="AY1427" s="18" t="s">
        <v>133</v>
      </c>
      <c r="BE1427" s="149">
        <f>IF(N1427="základní",J1427,0)</f>
        <v>0</v>
      </c>
      <c r="BF1427" s="149">
        <f>IF(N1427="snížená",J1427,0)</f>
        <v>0</v>
      </c>
      <c r="BG1427" s="149">
        <f>IF(N1427="zákl. přenesená",J1427,0)</f>
        <v>0</v>
      </c>
      <c r="BH1427" s="149">
        <f>IF(N1427="sníž. přenesená",J1427,0)</f>
        <v>0</v>
      </c>
      <c r="BI1427" s="149">
        <f>IF(N1427="nulová",J1427,0)</f>
        <v>0</v>
      </c>
      <c r="BJ1427" s="18" t="s">
        <v>82</v>
      </c>
      <c r="BK1427" s="149">
        <f>ROUND(I1427*H1427,2)</f>
        <v>0</v>
      </c>
      <c r="BL1427" s="18" t="s">
        <v>169</v>
      </c>
      <c r="BM1427" s="148" t="s">
        <v>1464</v>
      </c>
    </row>
    <row r="1428" spans="1:47" s="2" customFormat="1" ht="48.75">
      <c r="A1428" s="30"/>
      <c r="B1428" s="31"/>
      <c r="C1428" s="30"/>
      <c r="D1428" s="150" t="s">
        <v>139</v>
      </c>
      <c r="E1428" s="30"/>
      <c r="F1428" s="151" t="s">
        <v>1465</v>
      </c>
      <c r="G1428" s="30"/>
      <c r="H1428" s="30"/>
      <c r="I1428" s="30"/>
      <c r="J1428" s="30"/>
      <c r="K1428" s="30"/>
      <c r="L1428" s="31"/>
      <c r="M1428" s="152"/>
      <c r="N1428" s="153"/>
      <c r="O1428" s="56"/>
      <c r="P1428" s="56"/>
      <c r="Q1428" s="56"/>
      <c r="R1428" s="56"/>
      <c r="S1428" s="56"/>
      <c r="T1428" s="57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T1428" s="18" t="s">
        <v>139</v>
      </c>
      <c r="AU1428" s="18" t="s">
        <v>84</v>
      </c>
    </row>
    <row r="1429" spans="1:65" s="2" customFormat="1" ht="37.9" customHeight="1">
      <c r="A1429" s="30"/>
      <c r="B1429" s="136"/>
      <c r="C1429" s="137" t="s">
        <v>817</v>
      </c>
      <c r="D1429" s="137" t="s">
        <v>134</v>
      </c>
      <c r="E1429" s="138" t="s">
        <v>1466</v>
      </c>
      <c r="F1429" s="139" t="s">
        <v>1467</v>
      </c>
      <c r="G1429" s="140" t="s">
        <v>655</v>
      </c>
      <c r="H1429" s="141">
        <v>32</v>
      </c>
      <c r="I1429" s="242"/>
      <c r="J1429" s="142">
        <f>ROUND(I1429*H1429,2)</f>
        <v>0</v>
      </c>
      <c r="K1429" s="143"/>
      <c r="L1429" s="31"/>
      <c r="M1429" s="144" t="s">
        <v>1</v>
      </c>
      <c r="N1429" s="145" t="s">
        <v>39</v>
      </c>
      <c r="O1429" s="146">
        <v>0</v>
      </c>
      <c r="P1429" s="146">
        <f>O1429*H1429</f>
        <v>0</v>
      </c>
      <c r="Q1429" s="146">
        <v>0</v>
      </c>
      <c r="R1429" s="146">
        <f>Q1429*H1429</f>
        <v>0</v>
      </c>
      <c r="S1429" s="146">
        <v>0</v>
      </c>
      <c r="T1429" s="147">
        <f>S1429*H1429</f>
        <v>0</v>
      </c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R1429" s="148" t="s">
        <v>169</v>
      </c>
      <c r="AT1429" s="148" t="s">
        <v>134</v>
      </c>
      <c r="AU1429" s="148" t="s">
        <v>84</v>
      </c>
      <c r="AY1429" s="18" t="s">
        <v>133</v>
      </c>
      <c r="BE1429" s="149">
        <f>IF(N1429="základní",J1429,0)</f>
        <v>0</v>
      </c>
      <c r="BF1429" s="149">
        <f>IF(N1429="snížená",J1429,0)</f>
        <v>0</v>
      </c>
      <c r="BG1429" s="149">
        <f>IF(N1429="zákl. přenesená",J1429,0)</f>
        <v>0</v>
      </c>
      <c r="BH1429" s="149">
        <f>IF(N1429="sníž. přenesená",J1429,0)</f>
        <v>0</v>
      </c>
      <c r="BI1429" s="149">
        <f>IF(N1429="nulová",J1429,0)</f>
        <v>0</v>
      </c>
      <c r="BJ1429" s="18" t="s">
        <v>82</v>
      </c>
      <c r="BK1429" s="149">
        <f>ROUND(I1429*H1429,2)</f>
        <v>0</v>
      </c>
      <c r="BL1429" s="18" t="s">
        <v>169</v>
      </c>
      <c r="BM1429" s="148" t="s">
        <v>1468</v>
      </c>
    </row>
    <row r="1430" spans="1:47" s="2" customFormat="1" ht="19.5">
      <c r="A1430" s="30"/>
      <c r="B1430" s="31"/>
      <c r="C1430" s="30"/>
      <c r="D1430" s="150" t="s">
        <v>139</v>
      </c>
      <c r="E1430" s="30"/>
      <c r="F1430" s="151" t="s">
        <v>1469</v>
      </c>
      <c r="G1430" s="30"/>
      <c r="H1430" s="30"/>
      <c r="I1430" s="30"/>
      <c r="J1430" s="30"/>
      <c r="K1430" s="30"/>
      <c r="L1430" s="31"/>
      <c r="M1430" s="152"/>
      <c r="N1430" s="153"/>
      <c r="O1430" s="56"/>
      <c r="P1430" s="56"/>
      <c r="Q1430" s="56"/>
      <c r="R1430" s="56"/>
      <c r="S1430" s="56"/>
      <c r="T1430" s="57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T1430" s="18" t="s">
        <v>139</v>
      </c>
      <c r="AU1430" s="18" t="s">
        <v>84</v>
      </c>
    </row>
    <row r="1431" spans="1:65" s="2" customFormat="1" ht="44.25" customHeight="1">
      <c r="A1431" s="30"/>
      <c r="B1431" s="136"/>
      <c r="C1431" s="137" t="s">
        <v>1470</v>
      </c>
      <c r="D1431" s="137" t="s">
        <v>134</v>
      </c>
      <c r="E1431" s="138" t="s">
        <v>1471</v>
      </c>
      <c r="F1431" s="139" t="s">
        <v>1472</v>
      </c>
      <c r="G1431" s="140" t="s">
        <v>655</v>
      </c>
      <c r="H1431" s="141">
        <v>1</v>
      </c>
      <c r="I1431" s="242"/>
      <c r="J1431" s="142">
        <f>ROUND(I1431*H1431,2)</f>
        <v>0</v>
      </c>
      <c r="K1431" s="143"/>
      <c r="L1431" s="31"/>
      <c r="M1431" s="144" t="s">
        <v>1</v>
      </c>
      <c r="N1431" s="145" t="s">
        <v>39</v>
      </c>
      <c r="O1431" s="146">
        <v>0</v>
      </c>
      <c r="P1431" s="146">
        <f>O1431*H1431</f>
        <v>0</v>
      </c>
      <c r="Q1431" s="146">
        <v>0</v>
      </c>
      <c r="R1431" s="146">
        <f>Q1431*H1431</f>
        <v>0</v>
      </c>
      <c r="S1431" s="146">
        <v>0</v>
      </c>
      <c r="T1431" s="147">
        <f>S1431*H1431</f>
        <v>0</v>
      </c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R1431" s="148" t="s">
        <v>169</v>
      </c>
      <c r="AT1431" s="148" t="s">
        <v>134</v>
      </c>
      <c r="AU1431" s="148" t="s">
        <v>84</v>
      </c>
      <c r="AY1431" s="18" t="s">
        <v>133</v>
      </c>
      <c r="BE1431" s="149">
        <f>IF(N1431="základní",J1431,0)</f>
        <v>0</v>
      </c>
      <c r="BF1431" s="149">
        <f>IF(N1431="snížená",J1431,0)</f>
        <v>0</v>
      </c>
      <c r="BG1431" s="149">
        <f>IF(N1431="zákl. přenesená",J1431,0)</f>
        <v>0</v>
      </c>
      <c r="BH1431" s="149">
        <f>IF(N1431="sníž. přenesená",J1431,0)</f>
        <v>0</v>
      </c>
      <c r="BI1431" s="149">
        <f>IF(N1431="nulová",J1431,0)</f>
        <v>0</v>
      </c>
      <c r="BJ1431" s="18" t="s">
        <v>82</v>
      </c>
      <c r="BK1431" s="149">
        <f>ROUND(I1431*H1431,2)</f>
        <v>0</v>
      </c>
      <c r="BL1431" s="18" t="s">
        <v>169</v>
      </c>
      <c r="BM1431" s="148" t="s">
        <v>1473</v>
      </c>
    </row>
    <row r="1432" spans="1:47" s="2" customFormat="1" ht="29.25">
      <c r="A1432" s="30"/>
      <c r="B1432" s="31"/>
      <c r="C1432" s="30"/>
      <c r="D1432" s="150" t="s">
        <v>139</v>
      </c>
      <c r="E1432" s="30"/>
      <c r="F1432" s="151" t="s">
        <v>1474</v>
      </c>
      <c r="G1432" s="30"/>
      <c r="H1432" s="30"/>
      <c r="I1432" s="30"/>
      <c r="J1432" s="30"/>
      <c r="K1432" s="30"/>
      <c r="L1432" s="31"/>
      <c r="M1432" s="152"/>
      <c r="N1432" s="153"/>
      <c r="O1432" s="56"/>
      <c r="P1432" s="56"/>
      <c r="Q1432" s="56"/>
      <c r="R1432" s="56"/>
      <c r="S1432" s="56"/>
      <c r="T1432" s="57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T1432" s="18" t="s">
        <v>139</v>
      </c>
      <c r="AU1432" s="18" t="s">
        <v>84</v>
      </c>
    </row>
    <row r="1433" spans="1:65" s="2" customFormat="1" ht="66.75" customHeight="1">
      <c r="A1433" s="30"/>
      <c r="B1433" s="136"/>
      <c r="C1433" s="137" t="s">
        <v>821</v>
      </c>
      <c r="D1433" s="137" t="s">
        <v>134</v>
      </c>
      <c r="E1433" s="138" t="s">
        <v>1475</v>
      </c>
      <c r="F1433" s="139" t="s">
        <v>1476</v>
      </c>
      <c r="G1433" s="140" t="s">
        <v>1394</v>
      </c>
      <c r="H1433" s="141">
        <v>2</v>
      </c>
      <c r="I1433" s="242"/>
      <c r="J1433" s="142">
        <f>ROUND(I1433*H1433,2)</f>
        <v>0</v>
      </c>
      <c r="K1433" s="143"/>
      <c r="L1433" s="31"/>
      <c r="M1433" s="144" t="s">
        <v>1</v>
      </c>
      <c r="N1433" s="145" t="s">
        <v>39</v>
      </c>
      <c r="O1433" s="146">
        <v>0</v>
      </c>
      <c r="P1433" s="146">
        <f>O1433*H1433</f>
        <v>0</v>
      </c>
      <c r="Q1433" s="146">
        <v>0</v>
      </c>
      <c r="R1433" s="146">
        <f>Q1433*H1433</f>
        <v>0</v>
      </c>
      <c r="S1433" s="146">
        <v>0</v>
      </c>
      <c r="T1433" s="147">
        <f>S1433*H1433</f>
        <v>0</v>
      </c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R1433" s="148" t="s">
        <v>169</v>
      </c>
      <c r="AT1433" s="148" t="s">
        <v>134</v>
      </c>
      <c r="AU1433" s="148" t="s">
        <v>84</v>
      </c>
      <c r="AY1433" s="18" t="s">
        <v>133</v>
      </c>
      <c r="BE1433" s="149">
        <f>IF(N1433="základní",J1433,0)</f>
        <v>0</v>
      </c>
      <c r="BF1433" s="149">
        <f>IF(N1433="snížená",J1433,0)</f>
        <v>0</v>
      </c>
      <c r="BG1433" s="149">
        <f>IF(N1433="zákl. přenesená",J1433,0)</f>
        <v>0</v>
      </c>
      <c r="BH1433" s="149">
        <f>IF(N1433="sníž. přenesená",J1433,0)</f>
        <v>0</v>
      </c>
      <c r="BI1433" s="149">
        <f>IF(N1433="nulová",J1433,0)</f>
        <v>0</v>
      </c>
      <c r="BJ1433" s="18" t="s">
        <v>82</v>
      </c>
      <c r="BK1433" s="149">
        <f>ROUND(I1433*H1433,2)</f>
        <v>0</v>
      </c>
      <c r="BL1433" s="18" t="s">
        <v>169</v>
      </c>
      <c r="BM1433" s="148" t="s">
        <v>1477</v>
      </c>
    </row>
    <row r="1434" spans="1:47" s="2" customFormat="1" ht="117">
      <c r="A1434" s="30"/>
      <c r="B1434" s="31"/>
      <c r="C1434" s="30"/>
      <c r="D1434" s="150" t="s">
        <v>139</v>
      </c>
      <c r="E1434" s="30"/>
      <c r="F1434" s="151" t="s">
        <v>1478</v>
      </c>
      <c r="G1434" s="30"/>
      <c r="H1434" s="30"/>
      <c r="I1434" s="30"/>
      <c r="J1434" s="30"/>
      <c r="K1434" s="30"/>
      <c r="L1434" s="31"/>
      <c r="M1434" s="152"/>
      <c r="N1434" s="153"/>
      <c r="O1434" s="56"/>
      <c r="P1434" s="56"/>
      <c r="Q1434" s="56"/>
      <c r="R1434" s="56"/>
      <c r="S1434" s="56"/>
      <c r="T1434" s="57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T1434" s="18" t="s">
        <v>139</v>
      </c>
      <c r="AU1434" s="18" t="s">
        <v>84</v>
      </c>
    </row>
    <row r="1435" spans="1:65" s="2" customFormat="1" ht="55.5" customHeight="1">
      <c r="A1435" s="30"/>
      <c r="B1435" s="136"/>
      <c r="C1435" s="137" t="s">
        <v>1479</v>
      </c>
      <c r="D1435" s="137" t="s">
        <v>134</v>
      </c>
      <c r="E1435" s="138" t="s">
        <v>1480</v>
      </c>
      <c r="F1435" s="139" t="s">
        <v>1481</v>
      </c>
      <c r="G1435" s="140" t="s">
        <v>1394</v>
      </c>
      <c r="H1435" s="141">
        <v>1</v>
      </c>
      <c r="I1435" s="242"/>
      <c r="J1435" s="142">
        <f>ROUND(I1435*H1435,2)</f>
        <v>0</v>
      </c>
      <c r="K1435" s="143"/>
      <c r="L1435" s="31"/>
      <c r="M1435" s="144" t="s">
        <v>1</v>
      </c>
      <c r="N1435" s="145" t="s">
        <v>39</v>
      </c>
      <c r="O1435" s="146">
        <v>0</v>
      </c>
      <c r="P1435" s="146">
        <f>O1435*H1435</f>
        <v>0</v>
      </c>
      <c r="Q1435" s="146">
        <v>0</v>
      </c>
      <c r="R1435" s="146">
        <f>Q1435*H1435</f>
        <v>0</v>
      </c>
      <c r="S1435" s="146">
        <v>0</v>
      </c>
      <c r="T1435" s="147">
        <f>S1435*H1435</f>
        <v>0</v>
      </c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R1435" s="148" t="s">
        <v>169</v>
      </c>
      <c r="AT1435" s="148" t="s">
        <v>134</v>
      </c>
      <c r="AU1435" s="148" t="s">
        <v>84</v>
      </c>
      <c r="AY1435" s="18" t="s">
        <v>133</v>
      </c>
      <c r="BE1435" s="149">
        <f>IF(N1435="základní",J1435,0)</f>
        <v>0</v>
      </c>
      <c r="BF1435" s="149">
        <f>IF(N1435="snížená",J1435,0)</f>
        <v>0</v>
      </c>
      <c r="BG1435" s="149">
        <f>IF(N1435="zákl. přenesená",J1435,0)</f>
        <v>0</v>
      </c>
      <c r="BH1435" s="149">
        <f>IF(N1435="sníž. přenesená",J1435,0)</f>
        <v>0</v>
      </c>
      <c r="BI1435" s="149">
        <f>IF(N1435="nulová",J1435,0)</f>
        <v>0</v>
      </c>
      <c r="BJ1435" s="18" t="s">
        <v>82</v>
      </c>
      <c r="BK1435" s="149">
        <f>ROUND(I1435*H1435,2)</f>
        <v>0</v>
      </c>
      <c r="BL1435" s="18" t="s">
        <v>169</v>
      </c>
      <c r="BM1435" s="148" t="s">
        <v>1482</v>
      </c>
    </row>
    <row r="1436" spans="1:47" s="2" customFormat="1" ht="58.5">
      <c r="A1436" s="30"/>
      <c r="B1436" s="31"/>
      <c r="C1436" s="30"/>
      <c r="D1436" s="150" t="s">
        <v>139</v>
      </c>
      <c r="E1436" s="30"/>
      <c r="F1436" s="151" t="s">
        <v>1483</v>
      </c>
      <c r="G1436" s="30"/>
      <c r="H1436" s="30"/>
      <c r="I1436" s="30"/>
      <c r="J1436" s="30"/>
      <c r="K1436" s="30"/>
      <c r="L1436" s="31"/>
      <c r="M1436" s="152"/>
      <c r="N1436" s="153"/>
      <c r="O1436" s="56"/>
      <c r="P1436" s="56"/>
      <c r="Q1436" s="56"/>
      <c r="R1436" s="56"/>
      <c r="S1436" s="56"/>
      <c r="T1436" s="57"/>
      <c r="U1436" s="30"/>
      <c r="V1436" s="30"/>
      <c r="W1436" s="243"/>
      <c r="X1436" s="30"/>
      <c r="Y1436" s="30"/>
      <c r="Z1436" s="30"/>
      <c r="AA1436" s="30"/>
      <c r="AB1436" s="30"/>
      <c r="AC1436" s="30"/>
      <c r="AD1436" s="30"/>
      <c r="AE1436" s="30"/>
      <c r="AT1436" s="18" t="s">
        <v>139</v>
      </c>
      <c r="AU1436" s="18" t="s">
        <v>84</v>
      </c>
    </row>
    <row r="1437" spans="1:65" s="2" customFormat="1" ht="62.65" customHeight="1">
      <c r="A1437" s="30"/>
      <c r="B1437" s="136"/>
      <c r="C1437" s="137" t="s">
        <v>826</v>
      </c>
      <c r="D1437" s="137" t="s">
        <v>134</v>
      </c>
      <c r="E1437" s="138" t="s">
        <v>1484</v>
      </c>
      <c r="F1437" s="139" t="s">
        <v>1485</v>
      </c>
      <c r="G1437" s="140" t="s">
        <v>1394</v>
      </c>
      <c r="H1437" s="141">
        <v>1</v>
      </c>
      <c r="I1437" s="242"/>
      <c r="J1437" s="142">
        <f>ROUND(I1437*H1437,2)</f>
        <v>0</v>
      </c>
      <c r="K1437" s="143"/>
      <c r="L1437" s="31"/>
      <c r="M1437" s="144" t="s">
        <v>1</v>
      </c>
      <c r="N1437" s="145" t="s">
        <v>39</v>
      </c>
      <c r="O1437" s="146">
        <v>0</v>
      </c>
      <c r="P1437" s="146">
        <f>O1437*H1437</f>
        <v>0</v>
      </c>
      <c r="Q1437" s="146">
        <v>0</v>
      </c>
      <c r="R1437" s="146">
        <f>Q1437*H1437</f>
        <v>0</v>
      </c>
      <c r="S1437" s="146">
        <v>0</v>
      </c>
      <c r="T1437" s="147">
        <f>S1437*H1437</f>
        <v>0</v>
      </c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R1437" s="148" t="s">
        <v>169</v>
      </c>
      <c r="AT1437" s="148" t="s">
        <v>134</v>
      </c>
      <c r="AU1437" s="148" t="s">
        <v>84</v>
      </c>
      <c r="AY1437" s="18" t="s">
        <v>133</v>
      </c>
      <c r="BE1437" s="149">
        <f>IF(N1437="základní",J1437,0)</f>
        <v>0</v>
      </c>
      <c r="BF1437" s="149">
        <f>IF(N1437="snížená",J1437,0)</f>
        <v>0</v>
      </c>
      <c r="BG1437" s="149">
        <f>IF(N1437="zákl. přenesená",J1437,0)</f>
        <v>0</v>
      </c>
      <c r="BH1437" s="149">
        <f>IF(N1437="sníž. přenesená",J1437,0)</f>
        <v>0</v>
      </c>
      <c r="BI1437" s="149">
        <f>IF(N1437="nulová",J1437,0)</f>
        <v>0</v>
      </c>
      <c r="BJ1437" s="18" t="s">
        <v>82</v>
      </c>
      <c r="BK1437" s="149">
        <f>ROUND(I1437*H1437,2)</f>
        <v>0</v>
      </c>
      <c r="BL1437" s="18" t="s">
        <v>169</v>
      </c>
      <c r="BM1437" s="148" t="s">
        <v>1486</v>
      </c>
    </row>
    <row r="1438" spans="1:47" s="2" customFormat="1" ht="68.25">
      <c r="A1438" s="30"/>
      <c r="B1438" s="31"/>
      <c r="C1438" s="30"/>
      <c r="D1438" s="150" t="s">
        <v>139</v>
      </c>
      <c r="E1438" s="30"/>
      <c r="F1438" s="151" t="s">
        <v>1487</v>
      </c>
      <c r="G1438" s="30"/>
      <c r="H1438" s="30"/>
      <c r="I1438" s="30"/>
      <c r="J1438" s="30"/>
      <c r="K1438" s="30"/>
      <c r="L1438" s="31"/>
      <c r="M1438" s="152"/>
      <c r="N1438" s="153"/>
      <c r="O1438" s="56"/>
      <c r="P1438" s="56"/>
      <c r="Q1438" s="56"/>
      <c r="R1438" s="56"/>
      <c r="S1438" s="56"/>
      <c r="T1438" s="57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T1438" s="18" t="s">
        <v>139</v>
      </c>
      <c r="AU1438" s="18" t="s">
        <v>84</v>
      </c>
    </row>
    <row r="1439" spans="1:65" s="2" customFormat="1" ht="33" customHeight="1">
      <c r="A1439" s="30"/>
      <c r="B1439" s="136"/>
      <c r="C1439" s="137" t="s">
        <v>1488</v>
      </c>
      <c r="D1439" s="137" t="s">
        <v>134</v>
      </c>
      <c r="E1439" s="138" t="s">
        <v>1489</v>
      </c>
      <c r="F1439" s="139" t="s">
        <v>1490</v>
      </c>
      <c r="G1439" s="140" t="s">
        <v>240</v>
      </c>
      <c r="H1439" s="141">
        <v>4.95</v>
      </c>
      <c r="I1439" s="242"/>
      <c r="J1439" s="142">
        <f>ROUND(I1439*H1439,2)</f>
        <v>0</v>
      </c>
      <c r="K1439" s="143"/>
      <c r="L1439" s="31"/>
      <c r="M1439" s="144" t="s">
        <v>1</v>
      </c>
      <c r="N1439" s="145" t="s">
        <v>39</v>
      </c>
      <c r="O1439" s="146">
        <v>0</v>
      </c>
      <c r="P1439" s="146">
        <f>O1439*H1439</f>
        <v>0</v>
      </c>
      <c r="Q1439" s="146">
        <v>0</v>
      </c>
      <c r="R1439" s="146">
        <f>Q1439*H1439</f>
        <v>0</v>
      </c>
      <c r="S1439" s="146">
        <v>0</v>
      </c>
      <c r="T1439" s="147">
        <f>S1439*H1439</f>
        <v>0</v>
      </c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R1439" s="148" t="s">
        <v>169</v>
      </c>
      <c r="AT1439" s="148" t="s">
        <v>134</v>
      </c>
      <c r="AU1439" s="148" t="s">
        <v>84</v>
      </c>
      <c r="AY1439" s="18" t="s">
        <v>133</v>
      </c>
      <c r="BE1439" s="149">
        <f>IF(N1439="základní",J1439,0)</f>
        <v>0</v>
      </c>
      <c r="BF1439" s="149">
        <f>IF(N1439="snížená",J1439,0)</f>
        <v>0</v>
      </c>
      <c r="BG1439" s="149">
        <f>IF(N1439="zákl. přenesená",J1439,0)</f>
        <v>0</v>
      </c>
      <c r="BH1439" s="149">
        <f>IF(N1439="sníž. přenesená",J1439,0)</f>
        <v>0</v>
      </c>
      <c r="BI1439" s="149">
        <f>IF(N1439="nulová",J1439,0)</f>
        <v>0</v>
      </c>
      <c r="BJ1439" s="18" t="s">
        <v>82</v>
      </c>
      <c r="BK1439" s="149">
        <f>ROUND(I1439*H1439,2)</f>
        <v>0</v>
      </c>
      <c r="BL1439" s="18" t="s">
        <v>169</v>
      </c>
      <c r="BM1439" s="148" t="s">
        <v>1491</v>
      </c>
    </row>
    <row r="1440" spans="1:47" s="2" customFormat="1" ht="58.5">
      <c r="A1440" s="30"/>
      <c r="B1440" s="31"/>
      <c r="C1440" s="30"/>
      <c r="D1440" s="150" t="s">
        <v>139</v>
      </c>
      <c r="E1440" s="30"/>
      <c r="F1440" s="151" t="s">
        <v>1492</v>
      </c>
      <c r="G1440" s="30"/>
      <c r="H1440" s="30"/>
      <c r="I1440" s="30"/>
      <c r="J1440" s="30"/>
      <c r="K1440" s="30"/>
      <c r="L1440" s="31"/>
      <c r="M1440" s="152"/>
      <c r="N1440" s="153"/>
      <c r="O1440" s="56"/>
      <c r="P1440" s="56"/>
      <c r="Q1440" s="56"/>
      <c r="R1440" s="56"/>
      <c r="S1440" s="56"/>
      <c r="T1440" s="57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T1440" s="18" t="s">
        <v>139</v>
      </c>
      <c r="AU1440" s="18" t="s">
        <v>84</v>
      </c>
    </row>
    <row r="1441" spans="1:65" s="2" customFormat="1" ht="66.75" customHeight="1">
      <c r="A1441" s="30"/>
      <c r="B1441" s="136"/>
      <c r="C1441" s="137" t="s">
        <v>829</v>
      </c>
      <c r="D1441" s="137" t="s">
        <v>134</v>
      </c>
      <c r="E1441" s="138" t="s">
        <v>1493</v>
      </c>
      <c r="F1441" s="139" t="s">
        <v>1494</v>
      </c>
      <c r="G1441" s="140" t="s">
        <v>1394</v>
      </c>
      <c r="H1441" s="141">
        <v>1</v>
      </c>
      <c r="I1441" s="242"/>
      <c r="J1441" s="142">
        <f>ROUND(I1441*H1441,2)</f>
        <v>0</v>
      </c>
      <c r="K1441" s="143"/>
      <c r="L1441" s="31"/>
      <c r="M1441" s="144" t="s">
        <v>1</v>
      </c>
      <c r="N1441" s="145" t="s">
        <v>39</v>
      </c>
      <c r="O1441" s="146">
        <v>0</v>
      </c>
      <c r="P1441" s="146">
        <f>O1441*H1441</f>
        <v>0</v>
      </c>
      <c r="Q1441" s="146">
        <v>0</v>
      </c>
      <c r="R1441" s="146">
        <f>Q1441*H1441</f>
        <v>0</v>
      </c>
      <c r="S1441" s="146">
        <v>0</v>
      </c>
      <c r="T1441" s="147">
        <f>S1441*H1441</f>
        <v>0</v>
      </c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R1441" s="148" t="s">
        <v>169</v>
      </c>
      <c r="AT1441" s="148" t="s">
        <v>134</v>
      </c>
      <c r="AU1441" s="148" t="s">
        <v>84</v>
      </c>
      <c r="AY1441" s="18" t="s">
        <v>133</v>
      </c>
      <c r="BE1441" s="149">
        <f>IF(N1441="základní",J1441,0)</f>
        <v>0</v>
      </c>
      <c r="BF1441" s="149">
        <f>IF(N1441="snížená",J1441,0)</f>
        <v>0</v>
      </c>
      <c r="BG1441" s="149">
        <f>IF(N1441="zákl. přenesená",J1441,0)</f>
        <v>0</v>
      </c>
      <c r="BH1441" s="149">
        <f>IF(N1441="sníž. přenesená",J1441,0)</f>
        <v>0</v>
      </c>
      <c r="BI1441" s="149">
        <f>IF(N1441="nulová",J1441,0)</f>
        <v>0</v>
      </c>
      <c r="BJ1441" s="18" t="s">
        <v>82</v>
      </c>
      <c r="BK1441" s="149">
        <f>ROUND(I1441*H1441,2)</f>
        <v>0</v>
      </c>
      <c r="BL1441" s="18" t="s">
        <v>169</v>
      </c>
      <c r="BM1441" s="148" t="s">
        <v>1495</v>
      </c>
    </row>
    <row r="1442" spans="1:65" s="2" customFormat="1" ht="37.9" customHeight="1">
      <c r="A1442" s="30"/>
      <c r="B1442" s="136"/>
      <c r="C1442" s="137" t="s">
        <v>1496</v>
      </c>
      <c r="D1442" s="137" t="s">
        <v>134</v>
      </c>
      <c r="E1442" s="138" t="s">
        <v>1497</v>
      </c>
      <c r="F1442" s="139" t="s">
        <v>1498</v>
      </c>
      <c r="G1442" s="140" t="s">
        <v>240</v>
      </c>
      <c r="H1442" s="141">
        <v>21</v>
      </c>
      <c r="I1442" s="242"/>
      <c r="J1442" s="142">
        <f>ROUND(I1442*H1442,2)</f>
        <v>0</v>
      </c>
      <c r="K1442" s="143"/>
      <c r="L1442" s="31"/>
      <c r="M1442" s="144" t="s">
        <v>1</v>
      </c>
      <c r="N1442" s="145" t="s">
        <v>39</v>
      </c>
      <c r="O1442" s="146">
        <v>0</v>
      </c>
      <c r="P1442" s="146">
        <f>O1442*H1442</f>
        <v>0</v>
      </c>
      <c r="Q1442" s="146">
        <v>0</v>
      </c>
      <c r="R1442" s="146">
        <f>Q1442*H1442</f>
        <v>0</v>
      </c>
      <c r="S1442" s="146">
        <v>0</v>
      </c>
      <c r="T1442" s="147">
        <f>S1442*H1442</f>
        <v>0</v>
      </c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R1442" s="148" t="s">
        <v>169</v>
      </c>
      <c r="AT1442" s="148" t="s">
        <v>134</v>
      </c>
      <c r="AU1442" s="148" t="s">
        <v>84</v>
      </c>
      <c r="AY1442" s="18" t="s">
        <v>133</v>
      </c>
      <c r="BE1442" s="149">
        <f>IF(N1442="základní",J1442,0)</f>
        <v>0</v>
      </c>
      <c r="BF1442" s="149">
        <f>IF(N1442="snížená",J1442,0)</f>
        <v>0</v>
      </c>
      <c r="BG1442" s="149">
        <f>IF(N1442="zákl. přenesená",J1442,0)</f>
        <v>0</v>
      </c>
      <c r="BH1442" s="149">
        <f>IF(N1442="sníž. přenesená",J1442,0)</f>
        <v>0</v>
      </c>
      <c r="BI1442" s="149">
        <f>IF(N1442="nulová",J1442,0)</f>
        <v>0</v>
      </c>
      <c r="BJ1442" s="18" t="s">
        <v>82</v>
      </c>
      <c r="BK1442" s="149">
        <f>ROUND(I1442*H1442,2)</f>
        <v>0</v>
      </c>
      <c r="BL1442" s="18" t="s">
        <v>169</v>
      </c>
      <c r="BM1442" s="148" t="s">
        <v>1499</v>
      </c>
    </row>
    <row r="1443" spans="1:65" s="2" customFormat="1" ht="66.75" customHeight="1">
      <c r="A1443" s="30"/>
      <c r="B1443" s="136"/>
      <c r="C1443" s="137" t="s">
        <v>837</v>
      </c>
      <c r="D1443" s="137" t="s">
        <v>134</v>
      </c>
      <c r="E1443" s="138" t="s">
        <v>1500</v>
      </c>
      <c r="F1443" s="139" t="s">
        <v>1501</v>
      </c>
      <c r="G1443" s="140" t="s">
        <v>240</v>
      </c>
      <c r="H1443" s="141">
        <v>39.05</v>
      </c>
      <c r="I1443" s="242"/>
      <c r="J1443" s="142">
        <f>ROUND(I1443*H1443,2)</f>
        <v>0</v>
      </c>
      <c r="K1443" s="143"/>
      <c r="L1443" s="31"/>
      <c r="M1443" s="144" t="s">
        <v>1</v>
      </c>
      <c r="N1443" s="145" t="s">
        <v>39</v>
      </c>
      <c r="O1443" s="146">
        <v>0</v>
      </c>
      <c r="P1443" s="146">
        <f>O1443*H1443</f>
        <v>0</v>
      </c>
      <c r="Q1443" s="146">
        <v>0</v>
      </c>
      <c r="R1443" s="146">
        <f>Q1443*H1443</f>
        <v>0</v>
      </c>
      <c r="S1443" s="146">
        <v>0</v>
      </c>
      <c r="T1443" s="147">
        <f>S1443*H1443</f>
        <v>0</v>
      </c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R1443" s="148" t="s">
        <v>169</v>
      </c>
      <c r="AT1443" s="148" t="s">
        <v>134</v>
      </c>
      <c r="AU1443" s="148" t="s">
        <v>84</v>
      </c>
      <c r="AY1443" s="18" t="s">
        <v>133</v>
      </c>
      <c r="BE1443" s="149">
        <f>IF(N1443="základní",J1443,0)</f>
        <v>0</v>
      </c>
      <c r="BF1443" s="149">
        <f>IF(N1443="snížená",J1443,0)</f>
        <v>0</v>
      </c>
      <c r="BG1443" s="149">
        <f>IF(N1443="zákl. přenesená",J1443,0)</f>
        <v>0</v>
      </c>
      <c r="BH1443" s="149">
        <f>IF(N1443="sníž. přenesená",J1443,0)</f>
        <v>0</v>
      </c>
      <c r="BI1443" s="149">
        <f>IF(N1443="nulová",J1443,0)</f>
        <v>0</v>
      </c>
      <c r="BJ1443" s="18" t="s">
        <v>82</v>
      </c>
      <c r="BK1443" s="149">
        <f>ROUND(I1443*H1443,2)</f>
        <v>0</v>
      </c>
      <c r="BL1443" s="18" t="s">
        <v>169</v>
      </c>
      <c r="BM1443" s="148" t="s">
        <v>1502</v>
      </c>
    </row>
    <row r="1444" spans="1:47" s="2" customFormat="1" ht="175.5">
      <c r="A1444" s="30"/>
      <c r="B1444" s="31"/>
      <c r="C1444" s="30"/>
      <c r="D1444" s="150" t="s">
        <v>139</v>
      </c>
      <c r="E1444" s="30"/>
      <c r="F1444" s="151" t="s">
        <v>1503</v>
      </c>
      <c r="G1444" s="30"/>
      <c r="H1444" s="30"/>
      <c r="I1444" s="30"/>
      <c r="J1444" s="30"/>
      <c r="K1444" s="30"/>
      <c r="L1444" s="31"/>
      <c r="M1444" s="152"/>
      <c r="N1444" s="153"/>
      <c r="O1444" s="56"/>
      <c r="P1444" s="56"/>
      <c r="Q1444" s="56"/>
      <c r="R1444" s="56"/>
      <c r="S1444" s="56"/>
      <c r="T1444" s="57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T1444" s="18" t="s">
        <v>139</v>
      </c>
      <c r="AU1444" s="18" t="s">
        <v>84</v>
      </c>
    </row>
    <row r="1445" spans="1:65" s="2" customFormat="1" ht="44.25" customHeight="1">
      <c r="A1445" s="30"/>
      <c r="B1445" s="136"/>
      <c r="C1445" s="137" t="s">
        <v>1245</v>
      </c>
      <c r="D1445" s="137" t="s">
        <v>134</v>
      </c>
      <c r="E1445" s="138" t="s">
        <v>1504</v>
      </c>
      <c r="F1445" s="139" t="s">
        <v>1505</v>
      </c>
      <c r="G1445" s="140" t="s">
        <v>655</v>
      </c>
      <c r="H1445" s="141">
        <v>1</v>
      </c>
      <c r="I1445" s="242"/>
      <c r="J1445" s="142">
        <f>ROUND(I1445*H1445,2)</f>
        <v>0</v>
      </c>
      <c r="K1445" s="143"/>
      <c r="L1445" s="31"/>
      <c r="M1445" s="144" t="s">
        <v>1</v>
      </c>
      <c r="N1445" s="145" t="s">
        <v>39</v>
      </c>
      <c r="O1445" s="146">
        <v>0</v>
      </c>
      <c r="P1445" s="146">
        <f>O1445*H1445</f>
        <v>0</v>
      </c>
      <c r="Q1445" s="146">
        <v>0</v>
      </c>
      <c r="R1445" s="146">
        <f>Q1445*H1445</f>
        <v>0</v>
      </c>
      <c r="S1445" s="146">
        <v>0</v>
      </c>
      <c r="T1445" s="147">
        <f>S1445*H1445</f>
        <v>0</v>
      </c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R1445" s="148" t="s">
        <v>169</v>
      </c>
      <c r="AT1445" s="148" t="s">
        <v>134</v>
      </c>
      <c r="AU1445" s="148" t="s">
        <v>84</v>
      </c>
      <c r="AY1445" s="18" t="s">
        <v>133</v>
      </c>
      <c r="BE1445" s="149">
        <f>IF(N1445="základní",J1445,0)</f>
        <v>0</v>
      </c>
      <c r="BF1445" s="149">
        <f>IF(N1445="snížená",J1445,0)</f>
        <v>0</v>
      </c>
      <c r="BG1445" s="149">
        <f>IF(N1445="zákl. přenesená",J1445,0)</f>
        <v>0</v>
      </c>
      <c r="BH1445" s="149">
        <f>IF(N1445="sníž. přenesená",J1445,0)</f>
        <v>0</v>
      </c>
      <c r="BI1445" s="149">
        <f>IF(N1445="nulová",J1445,0)</f>
        <v>0</v>
      </c>
      <c r="BJ1445" s="18" t="s">
        <v>82</v>
      </c>
      <c r="BK1445" s="149">
        <f>ROUND(I1445*H1445,2)</f>
        <v>0</v>
      </c>
      <c r="BL1445" s="18" t="s">
        <v>169</v>
      </c>
      <c r="BM1445" s="148" t="s">
        <v>1506</v>
      </c>
    </row>
    <row r="1446" spans="1:47" s="2" customFormat="1" ht="29.25">
      <c r="A1446" s="30"/>
      <c r="B1446" s="31"/>
      <c r="C1446" s="30"/>
      <c r="D1446" s="150" t="s">
        <v>139</v>
      </c>
      <c r="E1446" s="30"/>
      <c r="F1446" s="151" t="s">
        <v>1507</v>
      </c>
      <c r="G1446" s="30"/>
      <c r="H1446" s="30"/>
      <c r="I1446" s="30"/>
      <c r="J1446" s="30"/>
      <c r="K1446" s="30"/>
      <c r="L1446" s="31"/>
      <c r="M1446" s="152"/>
      <c r="N1446" s="153"/>
      <c r="O1446" s="56"/>
      <c r="P1446" s="56"/>
      <c r="Q1446" s="56"/>
      <c r="R1446" s="56"/>
      <c r="S1446" s="56"/>
      <c r="T1446" s="57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T1446" s="18" t="s">
        <v>139</v>
      </c>
      <c r="AU1446" s="18" t="s">
        <v>84</v>
      </c>
    </row>
    <row r="1447" spans="1:65" s="2" customFormat="1" ht="44.25" customHeight="1">
      <c r="A1447" s="30"/>
      <c r="B1447" s="136"/>
      <c r="C1447" s="137" t="s">
        <v>841</v>
      </c>
      <c r="D1447" s="137" t="s">
        <v>134</v>
      </c>
      <c r="E1447" s="138" t="s">
        <v>1508</v>
      </c>
      <c r="F1447" s="139" t="s">
        <v>1509</v>
      </c>
      <c r="G1447" s="140" t="s">
        <v>655</v>
      </c>
      <c r="H1447" s="141">
        <v>1</v>
      </c>
      <c r="I1447" s="242"/>
      <c r="J1447" s="142">
        <f>ROUND(I1447*H1447,2)</f>
        <v>0</v>
      </c>
      <c r="K1447" s="143"/>
      <c r="L1447" s="31"/>
      <c r="M1447" s="144" t="s">
        <v>1</v>
      </c>
      <c r="N1447" s="145" t="s">
        <v>39</v>
      </c>
      <c r="O1447" s="146">
        <v>0</v>
      </c>
      <c r="P1447" s="146">
        <f>O1447*H1447</f>
        <v>0</v>
      </c>
      <c r="Q1447" s="146">
        <v>0</v>
      </c>
      <c r="R1447" s="146">
        <f>Q1447*H1447</f>
        <v>0</v>
      </c>
      <c r="S1447" s="146">
        <v>0</v>
      </c>
      <c r="T1447" s="147">
        <f>S1447*H1447</f>
        <v>0</v>
      </c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R1447" s="148" t="s">
        <v>169</v>
      </c>
      <c r="AT1447" s="148" t="s">
        <v>134</v>
      </c>
      <c r="AU1447" s="148" t="s">
        <v>84</v>
      </c>
      <c r="AY1447" s="18" t="s">
        <v>133</v>
      </c>
      <c r="BE1447" s="149">
        <f>IF(N1447="základní",J1447,0)</f>
        <v>0</v>
      </c>
      <c r="BF1447" s="149">
        <f>IF(N1447="snížená",J1447,0)</f>
        <v>0</v>
      </c>
      <c r="BG1447" s="149">
        <f>IF(N1447="zákl. přenesená",J1447,0)</f>
        <v>0</v>
      </c>
      <c r="BH1447" s="149">
        <f>IF(N1447="sníž. přenesená",J1447,0)</f>
        <v>0</v>
      </c>
      <c r="BI1447" s="149">
        <f>IF(N1447="nulová",J1447,0)</f>
        <v>0</v>
      </c>
      <c r="BJ1447" s="18" t="s">
        <v>82</v>
      </c>
      <c r="BK1447" s="149">
        <f>ROUND(I1447*H1447,2)</f>
        <v>0</v>
      </c>
      <c r="BL1447" s="18" t="s">
        <v>169</v>
      </c>
      <c r="BM1447" s="148" t="s">
        <v>1510</v>
      </c>
    </row>
    <row r="1448" spans="1:47" s="2" customFormat="1" ht="78">
      <c r="A1448" s="30"/>
      <c r="B1448" s="31"/>
      <c r="C1448" s="30"/>
      <c r="D1448" s="150" t="s">
        <v>139</v>
      </c>
      <c r="E1448" s="30"/>
      <c r="F1448" s="151" t="s">
        <v>1511</v>
      </c>
      <c r="G1448" s="30"/>
      <c r="H1448" s="30"/>
      <c r="I1448" s="30"/>
      <c r="J1448" s="30"/>
      <c r="K1448" s="30"/>
      <c r="L1448" s="31"/>
      <c r="M1448" s="152"/>
      <c r="N1448" s="153"/>
      <c r="O1448" s="56"/>
      <c r="P1448" s="56"/>
      <c r="Q1448" s="56"/>
      <c r="R1448" s="56"/>
      <c r="S1448" s="56"/>
      <c r="T1448" s="57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T1448" s="18" t="s">
        <v>139</v>
      </c>
      <c r="AU1448" s="18" t="s">
        <v>84</v>
      </c>
    </row>
    <row r="1449" spans="1:65" s="2" customFormat="1" ht="44.25" customHeight="1">
      <c r="A1449" s="30"/>
      <c r="B1449" s="136"/>
      <c r="C1449" s="137" t="s">
        <v>1512</v>
      </c>
      <c r="D1449" s="137" t="s">
        <v>134</v>
      </c>
      <c r="E1449" s="138" t="s">
        <v>1513</v>
      </c>
      <c r="F1449" s="139" t="s">
        <v>1514</v>
      </c>
      <c r="G1449" s="140" t="s">
        <v>655</v>
      </c>
      <c r="H1449" s="141">
        <v>1</v>
      </c>
      <c r="I1449" s="242"/>
      <c r="J1449" s="142">
        <f>ROUND(I1449*H1449,2)</f>
        <v>0</v>
      </c>
      <c r="K1449" s="143"/>
      <c r="L1449" s="31"/>
      <c r="M1449" s="144" t="s">
        <v>1</v>
      </c>
      <c r="N1449" s="145" t="s">
        <v>39</v>
      </c>
      <c r="O1449" s="146">
        <v>0</v>
      </c>
      <c r="P1449" s="146">
        <f>O1449*H1449</f>
        <v>0</v>
      </c>
      <c r="Q1449" s="146">
        <v>0</v>
      </c>
      <c r="R1449" s="146">
        <f>Q1449*H1449</f>
        <v>0</v>
      </c>
      <c r="S1449" s="146">
        <v>0</v>
      </c>
      <c r="T1449" s="147">
        <f>S1449*H1449</f>
        <v>0</v>
      </c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R1449" s="148" t="s">
        <v>169</v>
      </c>
      <c r="AT1449" s="148" t="s">
        <v>134</v>
      </c>
      <c r="AU1449" s="148" t="s">
        <v>84</v>
      </c>
      <c r="AY1449" s="18" t="s">
        <v>133</v>
      </c>
      <c r="BE1449" s="149">
        <f>IF(N1449="základní",J1449,0)</f>
        <v>0</v>
      </c>
      <c r="BF1449" s="149">
        <f>IF(N1449="snížená",J1449,0)</f>
        <v>0</v>
      </c>
      <c r="BG1449" s="149">
        <f>IF(N1449="zákl. přenesená",J1449,0)</f>
        <v>0</v>
      </c>
      <c r="BH1449" s="149">
        <f>IF(N1449="sníž. přenesená",J1449,0)</f>
        <v>0</v>
      </c>
      <c r="BI1449" s="149">
        <f>IF(N1449="nulová",J1449,0)</f>
        <v>0</v>
      </c>
      <c r="BJ1449" s="18" t="s">
        <v>82</v>
      </c>
      <c r="BK1449" s="149">
        <f>ROUND(I1449*H1449,2)</f>
        <v>0</v>
      </c>
      <c r="BL1449" s="18" t="s">
        <v>169</v>
      </c>
      <c r="BM1449" s="148" t="s">
        <v>1515</v>
      </c>
    </row>
    <row r="1450" spans="1:47" s="2" customFormat="1" ht="78">
      <c r="A1450" s="30"/>
      <c r="B1450" s="31"/>
      <c r="C1450" s="30"/>
      <c r="D1450" s="150" t="s">
        <v>139</v>
      </c>
      <c r="E1450" s="30"/>
      <c r="F1450" s="151" t="s">
        <v>1511</v>
      </c>
      <c r="G1450" s="30"/>
      <c r="H1450" s="30"/>
      <c r="I1450" s="30"/>
      <c r="J1450" s="30"/>
      <c r="K1450" s="30"/>
      <c r="L1450" s="31"/>
      <c r="M1450" s="152"/>
      <c r="N1450" s="153"/>
      <c r="O1450" s="56"/>
      <c r="P1450" s="56"/>
      <c r="Q1450" s="56"/>
      <c r="R1450" s="56"/>
      <c r="S1450" s="56"/>
      <c r="T1450" s="57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T1450" s="18" t="s">
        <v>139</v>
      </c>
      <c r="AU1450" s="18" t="s">
        <v>84</v>
      </c>
    </row>
    <row r="1451" spans="1:65" s="2" customFormat="1" ht="24.2" customHeight="1">
      <c r="A1451" s="30"/>
      <c r="B1451" s="136"/>
      <c r="C1451" s="137" t="s">
        <v>845</v>
      </c>
      <c r="D1451" s="137" t="s">
        <v>134</v>
      </c>
      <c r="E1451" s="138" t="s">
        <v>1516</v>
      </c>
      <c r="F1451" s="139" t="s">
        <v>1517</v>
      </c>
      <c r="G1451" s="140" t="s">
        <v>732</v>
      </c>
      <c r="H1451" s="141">
        <v>56153.332</v>
      </c>
      <c r="I1451" s="242"/>
      <c r="J1451" s="142">
        <f>ROUND(I1451*H1451,2)</f>
        <v>0</v>
      </c>
      <c r="K1451" s="143"/>
      <c r="L1451" s="31"/>
      <c r="M1451" s="144" t="s">
        <v>1</v>
      </c>
      <c r="N1451" s="145" t="s">
        <v>39</v>
      </c>
      <c r="O1451" s="146">
        <v>0</v>
      </c>
      <c r="P1451" s="146">
        <f>O1451*H1451</f>
        <v>0</v>
      </c>
      <c r="Q1451" s="146">
        <v>0</v>
      </c>
      <c r="R1451" s="146">
        <f>Q1451*H1451</f>
        <v>0</v>
      </c>
      <c r="S1451" s="146">
        <v>0</v>
      </c>
      <c r="T1451" s="147">
        <f>S1451*H1451</f>
        <v>0</v>
      </c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R1451" s="148" t="s">
        <v>169</v>
      </c>
      <c r="AT1451" s="148" t="s">
        <v>134</v>
      </c>
      <c r="AU1451" s="148" t="s">
        <v>84</v>
      </c>
      <c r="AY1451" s="18" t="s">
        <v>133</v>
      </c>
      <c r="BE1451" s="149">
        <f>IF(N1451="základní",J1451,0)</f>
        <v>0</v>
      </c>
      <c r="BF1451" s="149">
        <f>IF(N1451="snížená",J1451,0)</f>
        <v>0</v>
      </c>
      <c r="BG1451" s="149">
        <f>IF(N1451="zákl. přenesená",J1451,0)</f>
        <v>0</v>
      </c>
      <c r="BH1451" s="149">
        <f>IF(N1451="sníž. přenesená",J1451,0)</f>
        <v>0</v>
      </c>
      <c r="BI1451" s="149">
        <f>IF(N1451="nulová",J1451,0)</f>
        <v>0</v>
      </c>
      <c r="BJ1451" s="18" t="s">
        <v>82</v>
      </c>
      <c r="BK1451" s="149">
        <f>ROUND(I1451*H1451,2)</f>
        <v>0</v>
      </c>
      <c r="BL1451" s="18" t="s">
        <v>169</v>
      </c>
      <c r="BM1451" s="148" t="s">
        <v>1518</v>
      </c>
    </row>
    <row r="1452" spans="2:63" s="11" customFormat="1" ht="22.9" customHeight="1">
      <c r="B1452" s="126"/>
      <c r="D1452" s="127" t="s">
        <v>73</v>
      </c>
      <c r="E1452" s="162" t="s">
        <v>1519</v>
      </c>
      <c r="F1452" s="162" t="s">
        <v>1520</v>
      </c>
      <c r="J1452" s="163">
        <f>BK1452</f>
        <v>0</v>
      </c>
      <c r="L1452" s="126"/>
      <c r="M1452" s="130"/>
      <c r="N1452" s="131"/>
      <c r="O1452" s="131"/>
      <c r="P1452" s="132">
        <f>SUM(P1453:P1477)</f>
        <v>0</v>
      </c>
      <c r="Q1452" s="131"/>
      <c r="R1452" s="132">
        <f>SUM(R1453:R1477)</f>
        <v>0</v>
      </c>
      <c r="S1452" s="131"/>
      <c r="T1452" s="133">
        <f>SUM(T1453:T1477)</f>
        <v>0</v>
      </c>
      <c r="AR1452" s="127" t="s">
        <v>84</v>
      </c>
      <c r="AT1452" s="134" t="s">
        <v>73</v>
      </c>
      <c r="AU1452" s="134" t="s">
        <v>82</v>
      </c>
      <c r="AY1452" s="127" t="s">
        <v>133</v>
      </c>
      <c r="BK1452" s="135">
        <f>SUM(BK1453:BK1477)</f>
        <v>0</v>
      </c>
    </row>
    <row r="1453" spans="1:65" s="2" customFormat="1" ht="66.75" customHeight="1">
      <c r="A1453" s="30"/>
      <c r="B1453" s="136"/>
      <c r="C1453" s="137" t="s">
        <v>1521</v>
      </c>
      <c r="D1453" s="137" t="s">
        <v>134</v>
      </c>
      <c r="E1453" s="138" t="s">
        <v>1522</v>
      </c>
      <c r="F1453" s="139" t="s">
        <v>1523</v>
      </c>
      <c r="G1453" s="140" t="s">
        <v>1394</v>
      </c>
      <c r="H1453" s="141">
        <v>1</v>
      </c>
      <c r="I1453" s="242"/>
      <c r="J1453" s="142">
        <f>ROUND(I1453*H1453,2)</f>
        <v>0</v>
      </c>
      <c r="K1453" s="143"/>
      <c r="L1453" s="31"/>
      <c r="M1453" s="144" t="s">
        <v>1</v>
      </c>
      <c r="N1453" s="145" t="s">
        <v>39</v>
      </c>
      <c r="O1453" s="146">
        <v>0</v>
      </c>
      <c r="P1453" s="146">
        <f>O1453*H1453</f>
        <v>0</v>
      </c>
      <c r="Q1453" s="146">
        <v>0</v>
      </c>
      <c r="R1453" s="146">
        <f>Q1453*H1453</f>
        <v>0</v>
      </c>
      <c r="S1453" s="146">
        <v>0</v>
      </c>
      <c r="T1453" s="147">
        <f>S1453*H1453</f>
        <v>0</v>
      </c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R1453" s="148" t="s">
        <v>169</v>
      </c>
      <c r="AT1453" s="148" t="s">
        <v>134</v>
      </c>
      <c r="AU1453" s="148" t="s">
        <v>84</v>
      </c>
      <c r="AY1453" s="18" t="s">
        <v>133</v>
      </c>
      <c r="BE1453" s="149">
        <f>IF(N1453="základní",J1453,0)</f>
        <v>0</v>
      </c>
      <c r="BF1453" s="149">
        <f>IF(N1453="snížená",J1453,0)</f>
        <v>0</v>
      </c>
      <c r="BG1453" s="149">
        <f>IF(N1453="zákl. přenesená",J1453,0)</f>
        <v>0</v>
      </c>
      <c r="BH1453" s="149">
        <f>IF(N1453="sníž. přenesená",J1453,0)</f>
        <v>0</v>
      </c>
      <c r="BI1453" s="149">
        <f>IF(N1453="nulová",J1453,0)</f>
        <v>0</v>
      </c>
      <c r="BJ1453" s="18" t="s">
        <v>82</v>
      </c>
      <c r="BK1453" s="149">
        <f>ROUND(I1453*H1453,2)</f>
        <v>0</v>
      </c>
      <c r="BL1453" s="18" t="s">
        <v>169</v>
      </c>
      <c r="BM1453" s="148" t="s">
        <v>1524</v>
      </c>
    </row>
    <row r="1454" spans="1:47" s="2" customFormat="1" ht="29.25">
      <c r="A1454" s="30"/>
      <c r="B1454" s="31"/>
      <c r="C1454" s="30"/>
      <c r="D1454" s="150" t="s">
        <v>139</v>
      </c>
      <c r="E1454" s="30"/>
      <c r="F1454" s="151" t="s">
        <v>1525</v>
      </c>
      <c r="G1454" s="30"/>
      <c r="H1454" s="30"/>
      <c r="I1454" s="30"/>
      <c r="J1454" s="30"/>
      <c r="K1454" s="30"/>
      <c r="L1454" s="31"/>
      <c r="M1454" s="152"/>
      <c r="N1454" s="153"/>
      <c r="O1454" s="56"/>
      <c r="P1454" s="56"/>
      <c r="Q1454" s="56"/>
      <c r="R1454" s="56"/>
      <c r="S1454" s="56"/>
      <c r="T1454" s="57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T1454" s="18" t="s">
        <v>139</v>
      </c>
      <c r="AU1454" s="18" t="s">
        <v>84</v>
      </c>
    </row>
    <row r="1455" spans="1:65" s="2" customFormat="1" ht="37.9" customHeight="1">
      <c r="A1455" s="30"/>
      <c r="B1455" s="136"/>
      <c r="C1455" s="137" t="s">
        <v>848</v>
      </c>
      <c r="D1455" s="137" t="s">
        <v>134</v>
      </c>
      <c r="E1455" s="138" t="s">
        <v>1526</v>
      </c>
      <c r="F1455" s="139" t="s">
        <v>1527</v>
      </c>
      <c r="G1455" s="140" t="s">
        <v>655</v>
      </c>
      <c r="H1455" s="141">
        <v>1</v>
      </c>
      <c r="I1455" s="242"/>
      <c r="J1455" s="142">
        <f>ROUND(I1455*H1455,2)</f>
        <v>0</v>
      </c>
      <c r="K1455" s="143"/>
      <c r="L1455" s="31"/>
      <c r="M1455" s="144" t="s">
        <v>1</v>
      </c>
      <c r="N1455" s="145" t="s">
        <v>39</v>
      </c>
      <c r="O1455" s="146">
        <v>0</v>
      </c>
      <c r="P1455" s="146">
        <f>O1455*H1455</f>
        <v>0</v>
      </c>
      <c r="Q1455" s="146">
        <v>0</v>
      </c>
      <c r="R1455" s="146">
        <f>Q1455*H1455</f>
        <v>0</v>
      </c>
      <c r="S1455" s="146">
        <v>0</v>
      </c>
      <c r="T1455" s="147">
        <f>S1455*H1455</f>
        <v>0</v>
      </c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R1455" s="148" t="s">
        <v>169</v>
      </c>
      <c r="AT1455" s="148" t="s">
        <v>134</v>
      </c>
      <c r="AU1455" s="148" t="s">
        <v>84</v>
      </c>
      <c r="AY1455" s="18" t="s">
        <v>133</v>
      </c>
      <c r="BE1455" s="149">
        <f>IF(N1455="základní",J1455,0)</f>
        <v>0</v>
      </c>
      <c r="BF1455" s="149">
        <f>IF(N1455="snížená",J1455,0)</f>
        <v>0</v>
      </c>
      <c r="BG1455" s="149">
        <f>IF(N1455="zákl. přenesená",J1455,0)</f>
        <v>0</v>
      </c>
      <c r="BH1455" s="149">
        <f>IF(N1455="sníž. přenesená",J1455,0)</f>
        <v>0</v>
      </c>
      <c r="BI1455" s="149">
        <f>IF(N1455="nulová",J1455,0)</f>
        <v>0</v>
      </c>
      <c r="BJ1455" s="18" t="s">
        <v>82</v>
      </c>
      <c r="BK1455" s="149">
        <f>ROUND(I1455*H1455,2)</f>
        <v>0</v>
      </c>
      <c r="BL1455" s="18" t="s">
        <v>169</v>
      </c>
      <c r="BM1455" s="148" t="s">
        <v>1528</v>
      </c>
    </row>
    <row r="1456" spans="1:47" s="2" customFormat="1" ht="29.25">
      <c r="A1456" s="30"/>
      <c r="B1456" s="31"/>
      <c r="C1456" s="30"/>
      <c r="D1456" s="150" t="s">
        <v>139</v>
      </c>
      <c r="E1456" s="30"/>
      <c r="F1456" s="151" t="s">
        <v>1529</v>
      </c>
      <c r="G1456" s="30"/>
      <c r="H1456" s="30"/>
      <c r="I1456" s="30"/>
      <c r="J1456" s="30"/>
      <c r="K1456" s="30"/>
      <c r="L1456" s="31"/>
      <c r="M1456" s="152"/>
      <c r="N1456" s="153"/>
      <c r="O1456" s="56"/>
      <c r="P1456" s="56"/>
      <c r="Q1456" s="56"/>
      <c r="R1456" s="56"/>
      <c r="S1456" s="56"/>
      <c r="T1456" s="57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T1456" s="18" t="s">
        <v>139</v>
      </c>
      <c r="AU1456" s="18" t="s">
        <v>84</v>
      </c>
    </row>
    <row r="1457" spans="1:65" s="2" customFormat="1" ht="37.9" customHeight="1">
      <c r="A1457" s="30"/>
      <c r="B1457" s="136"/>
      <c r="C1457" s="137" t="s">
        <v>1530</v>
      </c>
      <c r="D1457" s="137" t="s">
        <v>134</v>
      </c>
      <c r="E1457" s="138" t="s">
        <v>1531</v>
      </c>
      <c r="F1457" s="139" t="s">
        <v>1532</v>
      </c>
      <c r="G1457" s="140" t="s">
        <v>655</v>
      </c>
      <c r="H1457" s="141">
        <v>2</v>
      </c>
      <c r="I1457" s="242"/>
      <c r="J1457" s="142">
        <f>ROUND(I1457*H1457,2)</f>
        <v>0</v>
      </c>
      <c r="K1457" s="143"/>
      <c r="L1457" s="31"/>
      <c r="M1457" s="144" t="s">
        <v>1</v>
      </c>
      <c r="N1457" s="145" t="s">
        <v>39</v>
      </c>
      <c r="O1457" s="146">
        <v>0</v>
      </c>
      <c r="P1457" s="146">
        <f>O1457*H1457</f>
        <v>0</v>
      </c>
      <c r="Q1457" s="146">
        <v>0</v>
      </c>
      <c r="R1457" s="146">
        <f>Q1457*H1457</f>
        <v>0</v>
      </c>
      <c r="S1457" s="146">
        <v>0</v>
      </c>
      <c r="T1457" s="147">
        <f>S1457*H1457</f>
        <v>0</v>
      </c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R1457" s="148" t="s">
        <v>169</v>
      </c>
      <c r="AT1457" s="148" t="s">
        <v>134</v>
      </c>
      <c r="AU1457" s="148" t="s">
        <v>84</v>
      </c>
      <c r="AY1457" s="18" t="s">
        <v>133</v>
      </c>
      <c r="BE1457" s="149">
        <f>IF(N1457="základní",J1457,0)</f>
        <v>0</v>
      </c>
      <c r="BF1457" s="149">
        <f>IF(N1457="snížená",J1457,0)</f>
        <v>0</v>
      </c>
      <c r="BG1457" s="149">
        <f>IF(N1457="zákl. přenesená",J1457,0)</f>
        <v>0</v>
      </c>
      <c r="BH1457" s="149">
        <f>IF(N1457="sníž. přenesená",J1457,0)</f>
        <v>0</v>
      </c>
      <c r="BI1457" s="149">
        <f>IF(N1457="nulová",J1457,0)</f>
        <v>0</v>
      </c>
      <c r="BJ1457" s="18" t="s">
        <v>82</v>
      </c>
      <c r="BK1457" s="149">
        <f>ROUND(I1457*H1457,2)</f>
        <v>0</v>
      </c>
      <c r="BL1457" s="18" t="s">
        <v>169</v>
      </c>
      <c r="BM1457" s="148" t="s">
        <v>1533</v>
      </c>
    </row>
    <row r="1458" spans="1:65" s="2" customFormat="1" ht="66.75" customHeight="1">
      <c r="A1458" s="30"/>
      <c r="B1458" s="136"/>
      <c r="C1458" s="137" t="s">
        <v>853</v>
      </c>
      <c r="D1458" s="137" t="s">
        <v>134</v>
      </c>
      <c r="E1458" s="138" t="s">
        <v>1534</v>
      </c>
      <c r="F1458" s="139" t="s">
        <v>1535</v>
      </c>
      <c r="G1458" s="140" t="s">
        <v>1394</v>
      </c>
      <c r="H1458" s="141">
        <v>2</v>
      </c>
      <c r="I1458" s="242"/>
      <c r="J1458" s="142">
        <f>ROUND(I1458*H1458,2)</f>
        <v>0</v>
      </c>
      <c r="K1458" s="143"/>
      <c r="L1458" s="31"/>
      <c r="M1458" s="144" t="s">
        <v>1</v>
      </c>
      <c r="N1458" s="145" t="s">
        <v>39</v>
      </c>
      <c r="O1458" s="146">
        <v>0</v>
      </c>
      <c r="P1458" s="146">
        <f>O1458*H1458</f>
        <v>0</v>
      </c>
      <c r="Q1458" s="146">
        <v>0</v>
      </c>
      <c r="R1458" s="146">
        <f>Q1458*H1458</f>
        <v>0</v>
      </c>
      <c r="S1458" s="146">
        <v>0</v>
      </c>
      <c r="T1458" s="147">
        <f>S1458*H1458</f>
        <v>0</v>
      </c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R1458" s="148" t="s">
        <v>169</v>
      </c>
      <c r="AT1458" s="148" t="s">
        <v>134</v>
      </c>
      <c r="AU1458" s="148" t="s">
        <v>84</v>
      </c>
      <c r="AY1458" s="18" t="s">
        <v>133</v>
      </c>
      <c r="BE1458" s="149">
        <f>IF(N1458="základní",J1458,0)</f>
        <v>0</v>
      </c>
      <c r="BF1458" s="149">
        <f>IF(N1458="snížená",J1458,0)</f>
        <v>0</v>
      </c>
      <c r="BG1458" s="149">
        <f>IF(N1458="zákl. přenesená",J1458,0)</f>
        <v>0</v>
      </c>
      <c r="BH1458" s="149">
        <f>IF(N1458="sníž. přenesená",J1458,0)</f>
        <v>0</v>
      </c>
      <c r="BI1458" s="149">
        <f>IF(N1458="nulová",J1458,0)</f>
        <v>0</v>
      </c>
      <c r="BJ1458" s="18" t="s">
        <v>82</v>
      </c>
      <c r="BK1458" s="149">
        <f>ROUND(I1458*H1458,2)</f>
        <v>0</v>
      </c>
      <c r="BL1458" s="18" t="s">
        <v>169</v>
      </c>
      <c r="BM1458" s="148" t="s">
        <v>1536</v>
      </c>
    </row>
    <row r="1459" spans="1:47" s="2" customFormat="1" ht="29.25">
      <c r="A1459" s="30"/>
      <c r="B1459" s="31"/>
      <c r="C1459" s="30"/>
      <c r="D1459" s="150" t="s">
        <v>139</v>
      </c>
      <c r="E1459" s="30"/>
      <c r="F1459" s="151" t="s">
        <v>1537</v>
      </c>
      <c r="G1459" s="30"/>
      <c r="H1459" s="30"/>
      <c r="I1459" s="30"/>
      <c r="J1459" s="30"/>
      <c r="K1459" s="30"/>
      <c r="L1459" s="31"/>
      <c r="M1459" s="152"/>
      <c r="N1459" s="153"/>
      <c r="O1459" s="56"/>
      <c r="P1459" s="56"/>
      <c r="Q1459" s="56"/>
      <c r="R1459" s="56"/>
      <c r="S1459" s="56"/>
      <c r="T1459" s="57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T1459" s="18" t="s">
        <v>139</v>
      </c>
      <c r="AU1459" s="18" t="s">
        <v>84</v>
      </c>
    </row>
    <row r="1460" spans="1:65" s="2" customFormat="1" ht="49.15" customHeight="1">
      <c r="A1460" s="30"/>
      <c r="B1460" s="136"/>
      <c r="C1460" s="137" t="s">
        <v>1538</v>
      </c>
      <c r="D1460" s="137" t="s">
        <v>134</v>
      </c>
      <c r="E1460" s="138" t="s">
        <v>1539</v>
      </c>
      <c r="F1460" s="139" t="s">
        <v>1540</v>
      </c>
      <c r="G1460" s="140" t="s">
        <v>655</v>
      </c>
      <c r="H1460" s="141">
        <v>5</v>
      </c>
      <c r="I1460" s="242"/>
      <c r="J1460" s="142">
        <f>ROUND(I1460*H1460,2)</f>
        <v>0</v>
      </c>
      <c r="K1460" s="143"/>
      <c r="L1460" s="31"/>
      <c r="M1460" s="144" t="s">
        <v>1</v>
      </c>
      <c r="N1460" s="145" t="s">
        <v>39</v>
      </c>
      <c r="O1460" s="146">
        <v>0</v>
      </c>
      <c r="P1460" s="146">
        <f>O1460*H1460</f>
        <v>0</v>
      </c>
      <c r="Q1460" s="146">
        <v>0</v>
      </c>
      <c r="R1460" s="146">
        <f>Q1460*H1460</f>
        <v>0</v>
      </c>
      <c r="S1460" s="146">
        <v>0</v>
      </c>
      <c r="T1460" s="147">
        <f>S1460*H1460</f>
        <v>0</v>
      </c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R1460" s="148" t="s">
        <v>169</v>
      </c>
      <c r="AT1460" s="148" t="s">
        <v>134</v>
      </c>
      <c r="AU1460" s="148" t="s">
        <v>84</v>
      </c>
      <c r="AY1460" s="18" t="s">
        <v>133</v>
      </c>
      <c r="BE1460" s="149">
        <f>IF(N1460="základní",J1460,0)</f>
        <v>0</v>
      </c>
      <c r="BF1460" s="149">
        <f>IF(N1460="snížená",J1460,0)</f>
        <v>0</v>
      </c>
      <c r="BG1460" s="149">
        <f>IF(N1460="zákl. přenesená",J1460,0)</f>
        <v>0</v>
      </c>
      <c r="BH1460" s="149">
        <f>IF(N1460="sníž. přenesená",J1460,0)</f>
        <v>0</v>
      </c>
      <c r="BI1460" s="149">
        <f>IF(N1460="nulová",J1460,0)</f>
        <v>0</v>
      </c>
      <c r="BJ1460" s="18" t="s">
        <v>82</v>
      </c>
      <c r="BK1460" s="149">
        <f>ROUND(I1460*H1460,2)</f>
        <v>0</v>
      </c>
      <c r="BL1460" s="18" t="s">
        <v>169</v>
      </c>
      <c r="BM1460" s="148" t="s">
        <v>1541</v>
      </c>
    </row>
    <row r="1461" spans="1:47" s="2" customFormat="1" ht="29.25">
      <c r="A1461" s="30"/>
      <c r="B1461" s="31"/>
      <c r="C1461" s="30"/>
      <c r="D1461" s="150" t="s">
        <v>139</v>
      </c>
      <c r="E1461" s="30"/>
      <c r="F1461" s="151" t="s">
        <v>1542</v>
      </c>
      <c r="G1461" s="30"/>
      <c r="H1461" s="30"/>
      <c r="I1461" s="30"/>
      <c r="J1461" s="30"/>
      <c r="K1461" s="30"/>
      <c r="L1461" s="31"/>
      <c r="M1461" s="152"/>
      <c r="N1461" s="153"/>
      <c r="O1461" s="56"/>
      <c r="P1461" s="56"/>
      <c r="Q1461" s="56"/>
      <c r="R1461" s="56"/>
      <c r="S1461" s="56"/>
      <c r="T1461" s="57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T1461" s="18" t="s">
        <v>139</v>
      </c>
      <c r="AU1461" s="18" t="s">
        <v>84</v>
      </c>
    </row>
    <row r="1462" spans="1:65" s="2" customFormat="1" ht="24.2" customHeight="1">
      <c r="A1462" s="30"/>
      <c r="B1462" s="136"/>
      <c r="C1462" s="137" t="s">
        <v>858</v>
      </c>
      <c r="D1462" s="137" t="s">
        <v>134</v>
      </c>
      <c r="E1462" s="138" t="s">
        <v>1543</v>
      </c>
      <c r="F1462" s="139" t="s">
        <v>1544</v>
      </c>
      <c r="G1462" s="140" t="s">
        <v>655</v>
      </c>
      <c r="H1462" s="141">
        <v>2</v>
      </c>
      <c r="I1462" s="242"/>
      <c r="J1462" s="142">
        <f>ROUND(I1462*H1462,2)</f>
        <v>0</v>
      </c>
      <c r="K1462" s="143"/>
      <c r="L1462" s="31"/>
      <c r="M1462" s="144" t="s">
        <v>1</v>
      </c>
      <c r="N1462" s="145" t="s">
        <v>39</v>
      </c>
      <c r="O1462" s="146">
        <v>0</v>
      </c>
      <c r="P1462" s="146">
        <f>O1462*H1462</f>
        <v>0</v>
      </c>
      <c r="Q1462" s="146">
        <v>0</v>
      </c>
      <c r="R1462" s="146">
        <f>Q1462*H1462</f>
        <v>0</v>
      </c>
      <c r="S1462" s="146">
        <v>0</v>
      </c>
      <c r="T1462" s="147">
        <f>S1462*H1462</f>
        <v>0</v>
      </c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R1462" s="148" t="s">
        <v>169</v>
      </c>
      <c r="AT1462" s="148" t="s">
        <v>134</v>
      </c>
      <c r="AU1462" s="148" t="s">
        <v>84</v>
      </c>
      <c r="AY1462" s="18" t="s">
        <v>133</v>
      </c>
      <c r="BE1462" s="149">
        <f>IF(N1462="základní",J1462,0)</f>
        <v>0</v>
      </c>
      <c r="BF1462" s="149">
        <f>IF(N1462="snížená",J1462,0)</f>
        <v>0</v>
      </c>
      <c r="BG1462" s="149">
        <f>IF(N1462="zákl. přenesená",J1462,0)</f>
        <v>0</v>
      </c>
      <c r="BH1462" s="149">
        <f>IF(N1462="sníž. přenesená",J1462,0)</f>
        <v>0</v>
      </c>
      <c r="BI1462" s="149">
        <f>IF(N1462="nulová",J1462,0)</f>
        <v>0</v>
      </c>
      <c r="BJ1462" s="18" t="s">
        <v>82</v>
      </c>
      <c r="BK1462" s="149">
        <f>ROUND(I1462*H1462,2)</f>
        <v>0</v>
      </c>
      <c r="BL1462" s="18" t="s">
        <v>169</v>
      </c>
      <c r="BM1462" s="148" t="s">
        <v>1545</v>
      </c>
    </row>
    <row r="1463" spans="1:47" s="2" customFormat="1" ht="29.25">
      <c r="A1463" s="30"/>
      <c r="B1463" s="31"/>
      <c r="C1463" s="30"/>
      <c r="D1463" s="150" t="s">
        <v>139</v>
      </c>
      <c r="E1463" s="30"/>
      <c r="F1463" s="151" t="s">
        <v>1542</v>
      </c>
      <c r="G1463" s="30"/>
      <c r="H1463" s="30"/>
      <c r="I1463" s="30"/>
      <c r="J1463" s="30"/>
      <c r="K1463" s="30"/>
      <c r="L1463" s="31"/>
      <c r="M1463" s="152"/>
      <c r="N1463" s="153"/>
      <c r="O1463" s="56"/>
      <c r="P1463" s="56"/>
      <c r="Q1463" s="56"/>
      <c r="R1463" s="56"/>
      <c r="S1463" s="56"/>
      <c r="T1463" s="57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T1463" s="18" t="s">
        <v>139</v>
      </c>
      <c r="AU1463" s="18" t="s">
        <v>84</v>
      </c>
    </row>
    <row r="1464" spans="1:65" s="2" customFormat="1" ht="37.9" customHeight="1">
      <c r="A1464" s="30"/>
      <c r="B1464" s="136"/>
      <c r="C1464" s="137" t="s">
        <v>1546</v>
      </c>
      <c r="D1464" s="137" t="s">
        <v>134</v>
      </c>
      <c r="E1464" s="138" t="s">
        <v>1547</v>
      </c>
      <c r="F1464" s="139" t="s">
        <v>1548</v>
      </c>
      <c r="G1464" s="140" t="s">
        <v>655</v>
      </c>
      <c r="H1464" s="141">
        <v>3</v>
      </c>
      <c r="I1464" s="242"/>
      <c r="J1464" s="142">
        <f>ROUND(I1464*H1464,2)</f>
        <v>0</v>
      </c>
      <c r="K1464" s="143"/>
      <c r="L1464" s="31"/>
      <c r="M1464" s="144" t="s">
        <v>1</v>
      </c>
      <c r="N1464" s="145" t="s">
        <v>39</v>
      </c>
      <c r="O1464" s="146">
        <v>0</v>
      </c>
      <c r="P1464" s="146">
        <f>O1464*H1464</f>
        <v>0</v>
      </c>
      <c r="Q1464" s="146">
        <v>0</v>
      </c>
      <c r="R1464" s="146">
        <f>Q1464*H1464</f>
        <v>0</v>
      </c>
      <c r="S1464" s="146">
        <v>0</v>
      </c>
      <c r="T1464" s="147">
        <f>S1464*H1464</f>
        <v>0</v>
      </c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R1464" s="148" t="s">
        <v>169</v>
      </c>
      <c r="AT1464" s="148" t="s">
        <v>134</v>
      </c>
      <c r="AU1464" s="148" t="s">
        <v>84</v>
      </c>
      <c r="AY1464" s="18" t="s">
        <v>133</v>
      </c>
      <c r="BE1464" s="149">
        <f>IF(N1464="základní",J1464,0)</f>
        <v>0</v>
      </c>
      <c r="BF1464" s="149">
        <f>IF(N1464="snížená",J1464,0)</f>
        <v>0</v>
      </c>
      <c r="BG1464" s="149">
        <f>IF(N1464="zákl. přenesená",J1464,0)</f>
        <v>0</v>
      </c>
      <c r="BH1464" s="149">
        <f>IF(N1464="sníž. přenesená",J1464,0)</f>
        <v>0</v>
      </c>
      <c r="BI1464" s="149">
        <f>IF(N1464="nulová",J1464,0)</f>
        <v>0</v>
      </c>
      <c r="BJ1464" s="18" t="s">
        <v>82</v>
      </c>
      <c r="BK1464" s="149">
        <f>ROUND(I1464*H1464,2)</f>
        <v>0</v>
      </c>
      <c r="BL1464" s="18" t="s">
        <v>169</v>
      </c>
      <c r="BM1464" s="148" t="s">
        <v>1549</v>
      </c>
    </row>
    <row r="1465" spans="1:47" s="2" customFormat="1" ht="29.25">
      <c r="A1465" s="30"/>
      <c r="B1465" s="31"/>
      <c r="C1465" s="30"/>
      <c r="D1465" s="150" t="s">
        <v>139</v>
      </c>
      <c r="E1465" s="30"/>
      <c r="F1465" s="151" t="s">
        <v>1550</v>
      </c>
      <c r="G1465" s="30"/>
      <c r="H1465" s="30"/>
      <c r="I1465" s="30"/>
      <c r="J1465" s="30"/>
      <c r="K1465" s="30"/>
      <c r="L1465" s="31"/>
      <c r="M1465" s="152"/>
      <c r="N1465" s="153"/>
      <c r="O1465" s="56"/>
      <c r="P1465" s="56"/>
      <c r="Q1465" s="56"/>
      <c r="R1465" s="56"/>
      <c r="S1465" s="56"/>
      <c r="T1465" s="57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T1465" s="18" t="s">
        <v>139</v>
      </c>
      <c r="AU1465" s="18" t="s">
        <v>84</v>
      </c>
    </row>
    <row r="1466" spans="1:65" s="2" customFormat="1" ht="37.9" customHeight="1">
      <c r="A1466" s="30"/>
      <c r="B1466" s="136"/>
      <c r="C1466" s="137" t="s">
        <v>863</v>
      </c>
      <c r="D1466" s="137" t="s">
        <v>134</v>
      </c>
      <c r="E1466" s="138" t="s">
        <v>1551</v>
      </c>
      <c r="F1466" s="139" t="s">
        <v>1552</v>
      </c>
      <c r="G1466" s="140" t="s">
        <v>655</v>
      </c>
      <c r="H1466" s="141">
        <v>2</v>
      </c>
      <c r="I1466" s="242"/>
      <c r="J1466" s="142">
        <f>ROUND(I1466*H1466,2)</f>
        <v>0</v>
      </c>
      <c r="K1466" s="143"/>
      <c r="L1466" s="31"/>
      <c r="M1466" s="144" t="s">
        <v>1</v>
      </c>
      <c r="N1466" s="145" t="s">
        <v>39</v>
      </c>
      <c r="O1466" s="146">
        <v>0</v>
      </c>
      <c r="P1466" s="146">
        <f>O1466*H1466</f>
        <v>0</v>
      </c>
      <c r="Q1466" s="146">
        <v>0</v>
      </c>
      <c r="R1466" s="146">
        <f>Q1466*H1466</f>
        <v>0</v>
      </c>
      <c r="S1466" s="146">
        <v>0</v>
      </c>
      <c r="T1466" s="147">
        <f>S1466*H1466</f>
        <v>0</v>
      </c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R1466" s="148" t="s">
        <v>169</v>
      </c>
      <c r="AT1466" s="148" t="s">
        <v>134</v>
      </c>
      <c r="AU1466" s="148" t="s">
        <v>84</v>
      </c>
      <c r="AY1466" s="18" t="s">
        <v>133</v>
      </c>
      <c r="BE1466" s="149">
        <f>IF(N1466="základní",J1466,0)</f>
        <v>0</v>
      </c>
      <c r="BF1466" s="149">
        <f>IF(N1466="snížená",J1466,0)</f>
        <v>0</v>
      </c>
      <c r="BG1466" s="149">
        <f>IF(N1466="zákl. přenesená",J1466,0)</f>
        <v>0</v>
      </c>
      <c r="BH1466" s="149">
        <f>IF(N1466="sníž. přenesená",J1466,0)</f>
        <v>0</v>
      </c>
      <c r="BI1466" s="149">
        <f>IF(N1466="nulová",J1466,0)</f>
        <v>0</v>
      </c>
      <c r="BJ1466" s="18" t="s">
        <v>82</v>
      </c>
      <c r="BK1466" s="149">
        <f>ROUND(I1466*H1466,2)</f>
        <v>0</v>
      </c>
      <c r="BL1466" s="18" t="s">
        <v>169</v>
      </c>
      <c r="BM1466" s="148" t="s">
        <v>1553</v>
      </c>
    </row>
    <row r="1467" spans="1:47" s="2" customFormat="1" ht="29.25">
      <c r="A1467" s="30"/>
      <c r="B1467" s="31"/>
      <c r="C1467" s="30"/>
      <c r="D1467" s="150" t="s">
        <v>139</v>
      </c>
      <c r="E1467" s="30"/>
      <c r="F1467" s="151" t="s">
        <v>1542</v>
      </c>
      <c r="G1467" s="30"/>
      <c r="H1467" s="30"/>
      <c r="I1467" s="30"/>
      <c r="J1467" s="30"/>
      <c r="K1467" s="30"/>
      <c r="L1467" s="31"/>
      <c r="M1467" s="152"/>
      <c r="N1467" s="153"/>
      <c r="O1467" s="56"/>
      <c r="P1467" s="56"/>
      <c r="Q1467" s="56"/>
      <c r="R1467" s="56"/>
      <c r="S1467" s="56"/>
      <c r="T1467" s="57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T1467" s="18" t="s">
        <v>139</v>
      </c>
      <c r="AU1467" s="18" t="s">
        <v>84</v>
      </c>
    </row>
    <row r="1468" spans="1:65" s="2" customFormat="1" ht="24.2" customHeight="1">
      <c r="A1468" s="30"/>
      <c r="B1468" s="136"/>
      <c r="C1468" s="137" t="s">
        <v>1554</v>
      </c>
      <c r="D1468" s="137" t="s">
        <v>134</v>
      </c>
      <c r="E1468" s="138" t="s">
        <v>1555</v>
      </c>
      <c r="F1468" s="139" t="s">
        <v>1556</v>
      </c>
      <c r="G1468" s="140" t="s">
        <v>655</v>
      </c>
      <c r="H1468" s="141">
        <v>2</v>
      </c>
      <c r="I1468" s="242"/>
      <c r="J1468" s="142">
        <f>ROUND(I1468*H1468,2)</f>
        <v>0</v>
      </c>
      <c r="K1468" s="143"/>
      <c r="L1468" s="31"/>
      <c r="M1468" s="144" t="s">
        <v>1</v>
      </c>
      <c r="N1468" s="145" t="s">
        <v>39</v>
      </c>
      <c r="O1468" s="146">
        <v>0</v>
      </c>
      <c r="P1468" s="146">
        <f>O1468*H1468</f>
        <v>0</v>
      </c>
      <c r="Q1468" s="146">
        <v>0</v>
      </c>
      <c r="R1468" s="146">
        <f>Q1468*H1468</f>
        <v>0</v>
      </c>
      <c r="S1468" s="146">
        <v>0</v>
      </c>
      <c r="T1468" s="147">
        <f>S1468*H1468</f>
        <v>0</v>
      </c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R1468" s="148" t="s">
        <v>169</v>
      </c>
      <c r="AT1468" s="148" t="s">
        <v>134</v>
      </c>
      <c r="AU1468" s="148" t="s">
        <v>84</v>
      </c>
      <c r="AY1468" s="18" t="s">
        <v>133</v>
      </c>
      <c r="BE1468" s="149">
        <f>IF(N1468="základní",J1468,0)</f>
        <v>0</v>
      </c>
      <c r="BF1468" s="149">
        <f>IF(N1468="snížená",J1468,0)</f>
        <v>0</v>
      </c>
      <c r="BG1468" s="149">
        <f>IF(N1468="zákl. přenesená",J1468,0)</f>
        <v>0</v>
      </c>
      <c r="BH1468" s="149">
        <f>IF(N1468="sníž. přenesená",J1468,0)</f>
        <v>0</v>
      </c>
      <c r="BI1468" s="149">
        <f>IF(N1468="nulová",J1468,0)</f>
        <v>0</v>
      </c>
      <c r="BJ1468" s="18" t="s">
        <v>82</v>
      </c>
      <c r="BK1468" s="149">
        <f>ROUND(I1468*H1468,2)</f>
        <v>0</v>
      </c>
      <c r="BL1468" s="18" t="s">
        <v>169</v>
      </c>
      <c r="BM1468" s="148" t="s">
        <v>1557</v>
      </c>
    </row>
    <row r="1469" spans="1:65" s="2" customFormat="1" ht="24.2" customHeight="1">
      <c r="A1469" s="30"/>
      <c r="B1469" s="136"/>
      <c r="C1469" s="137" t="s">
        <v>868</v>
      </c>
      <c r="D1469" s="137" t="s">
        <v>134</v>
      </c>
      <c r="E1469" s="138" t="s">
        <v>1558</v>
      </c>
      <c r="F1469" s="139" t="s">
        <v>1559</v>
      </c>
      <c r="G1469" s="140" t="s">
        <v>655</v>
      </c>
      <c r="H1469" s="141">
        <v>3</v>
      </c>
      <c r="I1469" s="242"/>
      <c r="J1469" s="142">
        <f>ROUND(I1469*H1469,2)</f>
        <v>0</v>
      </c>
      <c r="K1469" s="143"/>
      <c r="L1469" s="31"/>
      <c r="M1469" s="144" t="s">
        <v>1</v>
      </c>
      <c r="N1469" s="145" t="s">
        <v>39</v>
      </c>
      <c r="O1469" s="146">
        <v>0</v>
      </c>
      <c r="P1469" s="146">
        <f>O1469*H1469</f>
        <v>0</v>
      </c>
      <c r="Q1469" s="146">
        <v>0</v>
      </c>
      <c r="R1469" s="146">
        <f>Q1469*H1469</f>
        <v>0</v>
      </c>
      <c r="S1469" s="146">
        <v>0</v>
      </c>
      <c r="T1469" s="147">
        <f>S1469*H1469</f>
        <v>0</v>
      </c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R1469" s="148" t="s">
        <v>169</v>
      </c>
      <c r="AT1469" s="148" t="s">
        <v>134</v>
      </c>
      <c r="AU1469" s="148" t="s">
        <v>84</v>
      </c>
      <c r="AY1469" s="18" t="s">
        <v>133</v>
      </c>
      <c r="BE1469" s="149">
        <f>IF(N1469="základní",J1469,0)</f>
        <v>0</v>
      </c>
      <c r="BF1469" s="149">
        <f>IF(N1469="snížená",J1469,0)</f>
        <v>0</v>
      </c>
      <c r="BG1469" s="149">
        <f>IF(N1469="zákl. přenesená",J1469,0)</f>
        <v>0</v>
      </c>
      <c r="BH1469" s="149">
        <f>IF(N1469="sníž. přenesená",J1469,0)</f>
        <v>0</v>
      </c>
      <c r="BI1469" s="149">
        <f>IF(N1469="nulová",J1469,0)</f>
        <v>0</v>
      </c>
      <c r="BJ1469" s="18" t="s">
        <v>82</v>
      </c>
      <c r="BK1469" s="149">
        <f>ROUND(I1469*H1469,2)</f>
        <v>0</v>
      </c>
      <c r="BL1469" s="18" t="s">
        <v>169</v>
      </c>
      <c r="BM1469" s="148" t="s">
        <v>1560</v>
      </c>
    </row>
    <row r="1470" spans="1:65" s="2" customFormat="1" ht="37.9" customHeight="1">
      <c r="A1470" s="30"/>
      <c r="B1470" s="136"/>
      <c r="C1470" s="137" t="s">
        <v>1561</v>
      </c>
      <c r="D1470" s="137" t="s">
        <v>134</v>
      </c>
      <c r="E1470" s="138" t="s">
        <v>1562</v>
      </c>
      <c r="F1470" s="139" t="s">
        <v>1563</v>
      </c>
      <c r="G1470" s="140" t="s">
        <v>240</v>
      </c>
      <c r="H1470" s="141">
        <v>48.5</v>
      </c>
      <c r="I1470" s="242"/>
      <c r="J1470" s="142">
        <f>ROUND(I1470*H1470,2)</f>
        <v>0</v>
      </c>
      <c r="K1470" s="143"/>
      <c r="L1470" s="31"/>
      <c r="M1470" s="144" t="s">
        <v>1</v>
      </c>
      <c r="N1470" s="145" t="s">
        <v>39</v>
      </c>
      <c r="O1470" s="146">
        <v>0</v>
      </c>
      <c r="P1470" s="146">
        <f>O1470*H1470</f>
        <v>0</v>
      </c>
      <c r="Q1470" s="146">
        <v>0</v>
      </c>
      <c r="R1470" s="146">
        <f>Q1470*H1470</f>
        <v>0</v>
      </c>
      <c r="S1470" s="146">
        <v>0</v>
      </c>
      <c r="T1470" s="147">
        <f>S1470*H1470</f>
        <v>0</v>
      </c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R1470" s="148" t="s">
        <v>169</v>
      </c>
      <c r="AT1470" s="148" t="s">
        <v>134</v>
      </c>
      <c r="AU1470" s="148" t="s">
        <v>84</v>
      </c>
      <c r="AY1470" s="18" t="s">
        <v>133</v>
      </c>
      <c r="BE1470" s="149">
        <f>IF(N1470="základní",J1470,0)</f>
        <v>0</v>
      </c>
      <c r="BF1470" s="149">
        <f>IF(N1470="snížená",J1470,0)</f>
        <v>0</v>
      </c>
      <c r="BG1470" s="149">
        <f>IF(N1470="zákl. přenesená",J1470,0)</f>
        <v>0</v>
      </c>
      <c r="BH1470" s="149">
        <f>IF(N1470="sníž. přenesená",J1470,0)</f>
        <v>0</v>
      </c>
      <c r="BI1470" s="149">
        <f>IF(N1470="nulová",J1470,0)</f>
        <v>0</v>
      </c>
      <c r="BJ1470" s="18" t="s">
        <v>82</v>
      </c>
      <c r="BK1470" s="149">
        <f>ROUND(I1470*H1470,2)</f>
        <v>0</v>
      </c>
      <c r="BL1470" s="18" t="s">
        <v>169</v>
      </c>
      <c r="BM1470" s="148" t="s">
        <v>1564</v>
      </c>
    </row>
    <row r="1471" spans="1:65" s="2" customFormat="1" ht="37.9" customHeight="1">
      <c r="A1471" s="30"/>
      <c r="B1471" s="136"/>
      <c r="C1471" s="137" t="s">
        <v>872</v>
      </c>
      <c r="D1471" s="137" t="s">
        <v>134</v>
      </c>
      <c r="E1471" s="138" t="s">
        <v>1565</v>
      </c>
      <c r="F1471" s="139" t="s">
        <v>1566</v>
      </c>
      <c r="G1471" s="140" t="s">
        <v>655</v>
      </c>
      <c r="H1471" s="141">
        <v>1</v>
      </c>
      <c r="I1471" s="242"/>
      <c r="J1471" s="142">
        <f>ROUND(I1471*H1471,2)</f>
        <v>0</v>
      </c>
      <c r="K1471" s="143"/>
      <c r="L1471" s="31"/>
      <c r="M1471" s="144" t="s">
        <v>1</v>
      </c>
      <c r="N1471" s="145" t="s">
        <v>39</v>
      </c>
      <c r="O1471" s="146">
        <v>0</v>
      </c>
      <c r="P1471" s="146">
        <f>O1471*H1471</f>
        <v>0</v>
      </c>
      <c r="Q1471" s="146">
        <v>0</v>
      </c>
      <c r="R1471" s="146">
        <f>Q1471*H1471</f>
        <v>0</v>
      </c>
      <c r="S1471" s="146">
        <v>0</v>
      </c>
      <c r="T1471" s="147">
        <f>S1471*H1471</f>
        <v>0</v>
      </c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R1471" s="148" t="s">
        <v>169</v>
      </c>
      <c r="AT1471" s="148" t="s">
        <v>134</v>
      </c>
      <c r="AU1471" s="148" t="s">
        <v>84</v>
      </c>
      <c r="AY1471" s="18" t="s">
        <v>133</v>
      </c>
      <c r="BE1471" s="149">
        <f>IF(N1471="základní",J1471,0)</f>
        <v>0</v>
      </c>
      <c r="BF1471" s="149">
        <f>IF(N1471="snížená",J1471,0)</f>
        <v>0</v>
      </c>
      <c r="BG1471" s="149">
        <f>IF(N1471="zákl. přenesená",J1471,0)</f>
        <v>0</v>
      </c>
      <c r="BH1471" s="149">
        <f>IF(N1471="sníž. přenesená",J1471,0)</f>
        <v>0</v>
      </c>
      <c r="BI1471" s="149">
        <f>IF(N1471="nulová",J1471,0)</f>
        <v>0</v>
      </c>
      <c r="BJ1471" s="18" t="s">
        <v>82</v>
      </c>
      <c r="BK1471" s="149">
        <f>ROUND(I1471*H1471,2)</f>
        <v>0</v>
      </c>
      <c r="BL1471" s="18" t="s">
        <v>169</v>
      </c>
      <c r="BM1471" s="148" t="s">
        <v>1567</v>
      </c>
    </row>
    <row r="1472" spans="1:65" s="2" customFormat="1" ht="49.15" customHeight="1">
      <c r="A1472" s="30"/>
      <c r="B1472" s="136"/>
      <c r="C1472" s="137" t="s">
        <v>1568</v>
      </c>
      <c r="D1472" s="137" t="s">
        <v>134</v>
      </c>
      <c r="E1472" s="138" t="s">
        <v>1569</v>
      </c>
      <c r="F1472" s="139" t="s">
        <v>1570</v>
      </c>
      <c r="G1472" s="140" t="s">
        <v>655</v>
      </c>
      <c r="H1472" s="141">
        <v>1</v>
      </c>
      <c r="I1472" s="242"/>
      <c r="J1472" s="142">
        <f>ROUND(I1472*H1472,2)</f>
        <v>0</v>
      </c>
      <c r="K1472" s="143"/>
      <c r="L1472" s="31"/>
      <c r="M1472" s="144" t="s">
        <v>1</v>
      </c>
      <c r="N1472" s="145" t="s">
        <v>39</v>
      </c>
      <c r="O1472" s="146">
        <v>0</v>
      </c>
      <c r="P1472" s="146">
        <f>O1472*H1472</f>
        <v>0</v>
      </c>
      <c r="Q1472" s="146">
        <v>0</v>
      </c>
      <c r="R1472" s="146">
        <f>Q1472*H1472</f>
        <v>0</v>
      </c>
      <c r="S1472" s="146">
        <v>0</v>
      </c>
      <c r="T1472" s="147">
        <f>S1472*H1472</f>
        <v>0</v>
      </c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R1472" s="148" t="s">
        <v>169</v>
      </c>
      <c r="AT1472" s="148" t="s">
        <v>134</v>
      </c>
      <c r="AU1472" s="148" t="s">
        <v>84</v>
      </c>
      <c r="AY1472" s="18" t="s">
        <v>133</v>
      </c>
      <c r="BE1472" s="149">
        <f>IF(N1472="základní",J1472,0)</f>
        <v>0</v>
      </c>
      <c r="BF1472" s="149">
        <f>IF(N1472="snížená",J1472,0)</f>
        <v>0</v>
      </c>
      <c r="BG1472" s="149">
        <f>IF(N1472="zákl. přenesená",J1472,0)</f>
        <v>0</v>
      </c>
      <c r="BH1472" s="149">
        <f>IF(N1472="sníž. přenesená",J1472,0)</f>
        <v>0</v>
      </c>
      <c r="BI1472" s="149">
        <f>IF(N1472="nulová",J1472,0)</f>
        <v>0</v>
      </c>
      <c r="BJ1472" s="18" t="s">
        <v>82</v>
      </c>
      <c r="BK1472" s="149">
        <f>ROUND(I1472*H1472,2)</f>
        <v>0</v>
      </c>
      <c r="BL1472" s="18" t="s">
        <v>169</v>
      </c>
      <c r="BM1472" s="148" t="s">
        <v>1571</v>
      </c>
    </row>
    <row r="1473" spans="1:47" s="2" customFormat="1" ht="48.75">
      <c r="A1473" s="30"/>
      <c r="B1473" s="31"/>
      <c r="C1473" s="30"/>
      <c r="D1473" s="150" t="s">
        <v>139</v>
      </c>
      <c r="E1473" s="30"/>
      <c r="F1473" s="151" t="s">
        <v>1572</v>
      </c>
      <c r="G1473" s="30"/>
      <c r="H1473" s="30"/>
      <c r="I1473" s="30"/>
      <c r="J1473" s="30"/>
      <c r="K1473" s="30"/>
      <c r="L1473" s="31"/>
      <c r="M1473" s="152"/>
      <c r="N1473" s="153"/>
      <c r="O1473" s="56"/>
      <c r="P1473" s="56"/>
      <c r="Q1473" s="56"/>
      <c r="R1473" s="56"/>
      <c r="S1473" s="56"/>
      <c r="T1473" s="57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T1473" s="18" t="s">
        <v>139</v>
      </c>
      <c r="AU1473" s="18" t="s">
        <v>84</v>
      </c>
    </row>
    <row r="1474" spans="1:65" s="2" customFormat="1" ht="24.2" customHeight="1">
      <c r="A1474" s="30"/>
      <c r="B1474" s="136"/>
      <c r="C1474" s="137" t="s">
        <v>876</v>
      </c>
      <c r="D1474" s="137" t="s">
        <v>134</v>
      </c>
      <c r="E1474" s="138" t="s">
        <v>1573</v>
      </c>
      <c r="F1474" s="139" t="s">
        <v>1574</v>
      </c>
      <c r="G1474" s="140" t="s">
        <v>240</v>
      </c>
      <c r="H1474" s="141">
        <v>48</v>
      </c>
      <c r="I1474" s="242"/>
      <c r="J1474" s="142">
        <f>ROUND(I1474*H1474,2)</f>
        <v>0</v>
      </c>
      <c r="K1474" s="143"/>
      <c r="L1474" s="31"/>
      <c r="M1474" s="144" t="s">
        <v>1</v>
      </c>
      <c r="N1474" s="145" t="s">
        <v>39</v>
      </c>
      <c r="O1474" s="146">
        <v>0</v>
      </c>
      <c r="P1474" s="146">
        <f>O1474*H1474</f>
        <v>0</v>
      </c>
      <c r="Q1474" s="146">
        <v>0</v>
      </c>
      <c r="R1474" s="146">
        <f>Q1474*H1474</f>
        <v>0</v>
      </c>
      <c r="S1474" s="146">
        <v>0</v>
      </c>
      <c r="T1474" s="147">
        <f>S1474*H1474</f>
        <v>0</v>
      </c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R1474" s="148" t="s">
        <v>169</v>
      </c>
      <c r="AT1474" s="148" t="s">
        <v>134</v>
      </c>
      <c r="AU1474" s="148" t="s">
        <v>84</v>
      </c>
      <c r="AY1474" s="18" t="s">
        <v>133</v>
      </c>
      <c r="BE1474" s="149">
        <f>IF(N1474="základní",J1474,0)</f>
        <v>0</v>
      </c>
      <c r="BF1474" s="149">
        <f>IF(N1474="snížená",J1474,0)</f>
        <v>0</v>
      </c>
      <c r="BG1474" s="149">
        <f>IF(N1474="zákl. přenesená",J1474,0)</f>
        <v>0</v>
      </c>
      <c r="BH1474" s="149">
        <f>IF(N1474="sníž. přenesená",J1474,0)</f>
        <v>0</v>
      </c>
      <c r="BI1474" s="149">
        <f>IF(N1474="nulová",J1474,0)</f>
        <v>0</v>
      </c>
      <c r="BJ1474" s="18" t="s">
        <v>82</v>
      </c>
      <c r="BK1474" s="149">
        <f>ROUND(I1474*H1474,2)</f>
        <v>0</v>
      </c>
      <c r="BL1474" s="18" t="s">
        <v>169</v>
      </c>
      <c r="BM1474" s="148" t="s">
        <v>1575</v>
      </c>
    </row>
    <row r="1475" spans="1:47" s="2" customFormat="1" ht="48.75">
      <c r="A1475" s="30"/>
      <c r="B1475" s="31"/>
      <c r="C1475" s="30"/>
      <c r="D1475" s="150" t="s">
        <v>139</v>
      </c>
      <c r="E1475" s="30"/>
      <c r="F1475" s="151" t="s">
        <v>1572</v>
      </c>
      <c r="G1475" s="30"/>
      <c r="H1475" s="30"/>
      <c r="I1475" s="30"/>
      <c r="J1475" s="30"/>
      <c r="K1475" s="30"/>
      <c r="L1475" s="31"/>
      <c r="M1475" s="152"/>
      <c r="N1475" s="153"/>
      <c r="O1475" s="56"/>
      <c r="P1475" s="56"/>
      <c r="Q1475" s="56"/>
      <c r="R1475" s="56"/>
      <c r="S1475" s="56"/>
      <c r="T1475" s="57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T1475" s="18" t="s">
        <v>139</v>
      </c>
      <c r="AU1475" s="18" t="s">
        <v>84</v>
      </c>
    </row>
    <row r="1476" spans="1:65" s="2" customFormat="1" ht="24.2" customHeight="1">
      <c r="A1476" s="30"/>
      <c r="B1476" s="136"/>
      <c r="C1476" s="137" t="s">
        <v>1576</v>
      </c>
      <c r="D1476" s="137" t="s">
        <v>134</v>
      </c>
      <c r="E1476" s="138" t="s">
        <v>1577</v>
      </c>
      <c r="F1476" s="139" t="s">
        <v>1578</v>
      </c>
      <c r="G1476" s="140" t="s">
        <v>1143</v>
      </c>
      <c r="H1476" s="141">
        <v>1</v>
      </c>
      <c r="I1476" s="242"/>
      <c r="J1476" s="142">
        <f>ROUND(I1476*H1476,2)</f>
        <v>0</v>
      </c>
      <c r="K1476" s="143"/>
      <c r="L1476" s="31"/>
      <c r="M1476" s="144" t="s">
        <v>1</v>
      </c>
      <c r="N1476" s="145" t="s">
        <v>39</v>
      </c>
      <c r="O1476" s="146">
        <v>0</v>
      </c>
      <c r="P1476" s="146">
        <f>O1476*H1476</f>
        <v>0</v>
      </c>
      <c r="Q1476" s="146">
        <v>0</v>
      </c>
      <c r="R1476" s="146">
        <f>Q1476*H1476</f>
        <v>0</v>
      </c>
      <c r="S1476" s="146">
        <v>0</v>
      </c>
      <c r="T1476" s="147">
        <f>S1476*H1476</f>
        <v>0</v>
      </c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R1476" s="148" t="s">
        <v>169</v>
      </c>
      <c r="AT1476" s="148" t="s">
        <v>134</v>
      </c>
      <c r="AU1476" s="148" t="s">
        <v>84</v>
      </c>
      <c r="AY1476" s="18" t="s">
        <v>133</v>
      </c>
      <c r="BE1476" s="149">
        <f>IF(N1476="základní",J1476,0)</f>
        <v>0</v>
      </c>
      <c r="BF1476" s="149">
        <f>IF(N1476="snížená",J1476,0)</f>
        <v>0</v>
      </c>
      <c r="BG1476" s="149">
        <f>IF(N1476="zákl. přenesená",J1476,0)</f>
        <v>0</v>
      </c>
      <c r="BH1476" s="149">
        <f>IF(N1476="sníž. přenesená",J1476,0)</f>
        <v>0</v>
      </c>
      <c r="BI1476" s="149">
        <f>IF(N1476="nulová",J1476,0)</f>
        <v>0</v>
      </c>
      <c r="BJ1476" s="18" t="s">
        <v>82</v>
      </c>
      <c r="BK1476" s="149">
        <f>ROUND(I1476*H1476,2)</f>
        <v>0</v>
      </c>
      <c r="BL1476" s="18" t="s">
        <v>169</v>
      </c>
      <c r="BM1476" s="148" t="s">
        <v>1579</v>
      </c>
    </row>
    <row r="1477" spans="1:47" s="2" customFormat="1" ht="48.75">
      <c r="A1477" s="30"/>
      <c r="B1477" s="31"/>
      <c r="C1477" s="30"/>
      <c r="D1477" s="150" t="s">
        <v>139</v>
      </c>
      <c r="E1477" s="30"/>
      <c r="F1477" s="151" t="s">
        <v>1572</v>
      </c>
      <c r="G1477" s="30"/>
      <c r="H1477" s="30"/>
      <c r="I1477" s="30"/>
      <c r="J1477" s="30"/>
      <c r="K1477" s="30"/>
      <c r="L1477" s="31"/>
      <c r="M1477" s="152"/>
      <c r="N1477" s="153"/>
      <c r="O1477" s="56"/>
      <c r="P1477" s="56"/>
      <c r="Q1477" s="56"/>
      <c r="R1477" s="56"/>
      <c r="S1477" s="56"/>
      <c r="T1477" s="57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T1477" s="18" t="s">
        <v>139</v>
      </c>
      <c r="AU1477" s="18" t="s">
        <v>84</v>
      </c>
    </row>
    <row r="1478" spans="2:63" s="11" customFormat="1" ht="22.9" customHeight="1">
      <c r="B1478" s="126"/>
      <c r="D1478" s="127" t="s">
        <v>73</v>
      </c>
      <c r="E1478" s="162" t="s">
        <v>1580</v>
      </c>
      <c r="F1478" s="162" t="s">
        <v>1581</v>
      </c>
      <c r="J1478" s="163">
        <f>BK1478</f>
        <v>0</v>
      </c>
      <c r="L1478" s="126"/>
      <c r="M1478" s="130"/>
      <c r="N1478" s="131"/>
      <c r="O1478" s="131"/>
      <c r="P1478" s="132">
        <f>SUM(P1479:P1504)</f>
        <v>0</v>
      </c>
      <c r="Q1478" s="131"/>
      <c r="R1478" s="132">
        <f>SUM(R1479:R1504)</f>
        <v>0</v>
      </c>
      <c r="S1478" s="131"/>
      <c r="T1478" s="133">
        <f>SUM(T1479:T1504)</f>
        <v>0</v>
      </c>
      <c r="AR1478" s="127" t="s">
        <v>84</v>
      </c>
      <c r="AT1478" s="134" t="s">
        <v>73</v>
      </c>
      <c r="AU1478" s="134" t="s">
        <v>82</v>
      </c>
      <c r="AY1478" s="127" t="s">
        <v>133</v>
      </c>
      <c r="BK1478" s="135">
        <f>SUM(BK1479:BK1504)</f>
        <v>0</v>
      </c>
    </row>
    <row r="1479" spans="1:65" s="2" customFormat="1" ht="24.2" customHeight="1">
      <c r="A1479" s="30"/>
      <c r="B1479" s="136"/>
      <c r="C1479" s="137" t="s">
        <v>880</v>
      </c>
      <c r="D1479" s="137" t="s">
        <v>134</v>
      </c>
      <c r="E1479" s="138" t="s">
        <v>1582</v>
      </c>
      <c r="F1479" s="139" t="s">
        <v>1583</v>
      </c>
      <c r="G1479" s="140" t="s">
        <v>262</v>
      </c>
      <c r="H1479" s="141">
        <v>55.132</v>
      </c>
      <c r="I1479" s="242"/>
      <c r="J1479" s="142">
        <f>ROUND(I1479*H1479,2)</f>
        <v>0</v>
      </c>
      <c r="K1479" s="143"/>
      <c r="L1479" s="31"/>
      <c r="M1479" s="144" t="s">
        <v>1</v>
      </c>
      <c r="N1479" s="145" t="s">
        <v>39</v>
      </c>
      <c r="O1479" s="146">
        <v>0</v>
      </c>
      <c r="P1479" s="146">
        <f>O1479*H1479</f>
        <v>0</v>
      </c>
      <c r="Q1479" s="146">
        <v>0</v>
      </c>
      <c r="R1479" s="146">
        <f>Q1479*H1479</f>
        <v>0</v>
      </c>
      <c r="S1479" s="146">
        <v>0</v>
      </c>
      <c r="T1479" s="147">
        <f>S1479*H1479</f>
        <v>0</v>
      </c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R1479" s="148" t="s">
        <v>169</v>
      </c>
      <c r="AT1479" s="148" t="s">
        <v>134</v>
      </c>
      <c r="AU1479" s="148" t="s">
        <v>84</v>
      </c>
      <c r="AY1479" s="18" t="s">
        <v>133</v>
      </c>
      <c r="BE1479" s="149">
        <f>IF(N1479="základní",J1479,0)</f>
        <v>0</v>
      </c>
      <c r="BF1479" s="149">
        <f>IF(N1479="snížená",J1479,0)</f>
        <v>0</v>
      </c>
      <c r="BG1479" s="149">
        <f>IF(N1479="zákl. přenesená",J1479,0)</f>
        <v>0</v>
      </c>
      <c r="BH1479" s="149">
        <f>IF(N1479="sníž. přenesená",J1479,0)</f>
        <v>0</v>
      </c>
      <c r="BI1479" s="149">
        <f>IF(N1479="nulová",J1479,0)</f>
        <v>0</v>
      </c>
      <c r="BJ1479" s="18" t="s">
        <v>82</v>
      </c>
      <c r="BK1479" s="149">
        <f>ROUND(I1479*H1479,2)</f>
        <v>0</v>
      </c>
      <c r="BL1479" s="18" t="s">
        <v>169</v>
      </c>
      <c r="BM1479" s="148" t="s">
        <v>1584</v>
      </c>
    </row>
    <row r="1480" spans="2:51" s="13" customFormat="1" ht="11.25">
      <c r="B1480" s="164"/>
      <c r="D1480" s="150" t="s">
        <v>230</v>
      </c>
      <c r="E1480" s="165" t="s">
        <v>1</v>
      </c>
      <c r="F1480" s="166" t="s">
        <v>528</v>
      </c>
      <c r="H1480" s="165" t="s">
        <v>1</v>
      </c>
      <c r="L1480" s="164"/>
      <c r="M1480" s="167"/>
      <c r="N1480" s="168"/>
      <c r="O1480" s="168"/>
      <c r="P1480" s="168"/>
      <c r="Q1480" s="168"/>
      <c r="R1480" s="168"/>
      <c r="S1480" s="168"/>
      <c r="T1480" s="169"/>
      <c r="AT1480" s="165" t="s">
        <v>230</v>
      </c>
      <c r="AU1480" s="165" t="s">
        <v>84</v>
      </c>
      <c r="AV1480" s="13" t="s">
        <v>82</v>
      </c>
      <c r="AW1480" s="13" t="s">
        <v>30</v>
      </c>
      <c r="AX1480" s="13" t="s">
        <v>74</v>
      </c>
      <c r="AY1480" s="165" t="s">
        <v>133</v>
      </c>
    </row>
    <row r="1481" spans="2:51" s="13" customFormat="1" ht="11.25">
      <c r="B1481" s="164"/>
      <c r="D1481" s="150" t="s">
        <v>230</v>
      </c>
      <c r="E1481" s="165" t="s">
        <v>1</v>
      </c>
      <c r="F1481" s="166" t="s">
        <v>1585</v>
      </c>
      <c r="H1481" s="165" t="s">
        <v>1</v>
      </c>
      <c r="L1481" s="164"/>
      <c r="M1481" s="167"/>
      <c r="N1481" s="168"/>
      <c r="O1481" s="168"/>
      <c r="P1481" s="168"/>
      <c r="Q1481" s="168"/>
      <c r="R1481" s="168"/>
      <c r="S1481" s="168"/>
      <c r="T1481" s="169"/>
      <c r="AT1481" s="165" t="s">
        <v>230</v>
      </c>
      <c r="AU1481" s="165" t="s">
        <v>84</v>
      </c>
      <c r="AV1481" s="13" t="s">
        <v>82</v>
      </c>
      <c r="AW1481" s="13" t="s">
        <v>30</v>
      </c>
      <c r="AX1481" s="13" t="s">
        <v>74</v>
      </c>
      <c r="AY1481" s="165" t="s">
        <v>133</v>
      </c>
    </row>
    <row r="1482" spans="2:51" s="14" customFormat="1" ht="11.25">
      <c r="B1482" s="170"/>
      <c r="D1482" s="150" t="s">
        <v>230</v>
      </c>
      <c r="E1482" s="171" t="s">
        <v>1</v>
      </c>
      <c r="F1482" s="172" t="s">
        <v>1586</v>
      </c>
      <c r="H1482" s="173">
        <v>38.709</v>
      </c>
      <c r="L1482" s="170"/>
      <c r="M1482" s="174"/>
      <c r="N1482" s="175"/>
      <c r="O1482" s="175"/>
      <c r="P1482" s="175"/>
      <c r="Q1482" s="175"/>
      <c r="R1482" s="175"/>
      <c r="S1482" s="175"/>
      <c r="T1482" s="176"/>
      <c r="AT1482" s="171" t="s">
        <v>230</v>
      </c>
      <c r="AU1482" s="171" t="s">
        <v>84</v>
      </c>
      <c r="AV1482" s="14" t="s">
        <v>84</v>
      </c>
      <c r="AW1482" s="14" t="s">
        <v>30</v>
      </c>
      <c r="AX1482" s="14" t="s">
        <v>74</v>
      </c>
      <c r="AY1482" s="171" t="s">
        <v>133</v>
      </c>
    </row>
    <row r="1483" spans="2:51" s="13" customFormat="1" ht="11.25">
      <c r="B1483" s="164"/>
      <c r="D1483" s="150" t="s">
        <v>230</v>
      </c>
      <c r="E1483" s="165" t="s">
        <v>1</v>
      </c>
      <c r="F1483" s="166" t="s">
        <v>1587</v>
      </c>
      <c r="H1483" s="165" t="s">
        <v>1</v>
      </c>
      <c r="L1483" s="164"/>
      <c r="M1483" s="167"/>
      <c r="N1483" s="168"/>
      <c r="O1483" s="168"/>
      <c r="P1483" s="168"/>
      <c r="Q1483" s="168"/>
      <c r="R1483" s="168"/>
      <c r="S1483" s="168"/>
      <c r="T1483" s="169"/>
      <c r="AT1483" s="165" t="s">
        <v>230</v>
      </c>
      <c r="AU1483" s="165" t="s">
        <v>84</v>
      </c>
      <c r="AV1483" s="13" t="s">
        <v>82</v>
      </c>
      <c r="AW1483" s="13" t="s">
        <v>30</v>
      </c>
      <c r="AX1483" s="13" t="s">
        <v>74</v>
      </c>
      <c r="AY1483" s="165" t="s">
        <v>133</v>
      </c>
    </row>
    <row r="1484" spans="2:51" s="13" customFormat="1" ht="11.25">
      <c r="B1484" s="164"/>
      <c r="D1484" s="150" t="s">
        <v>230</v>
      </c>
      <c r="E1484" s="165" t="s">
        <v>1</v>
      </c>
      <c r="F1484" s="166" t="s">
        <v>1588</v>
      </c>
      <c r="H1484" s="165" t="s">
        <v>1</v>
      </c>
      <c r="L1484" s="164"/>
      <c r="M1484" s="167"/>
      <c r="N1484" s="168"/>
      <c r="O1484" s="168"/>
      <c r="P1484" s="168"/>
      <c r="Q1484" s="168"/>
      <c r="R1484" s="168"/>
      <c r="S1484" s="168"/>
      <c r="T1484" s="169"/>
      <c r="AT1484" s="165" t="s">
        <v>230</v>
      </c>
      <c r="AU1484" s="165" t="s">
        <v>84</v>
      </c>
      <c r="AV1484" s="13" t="s">
        <v>82</v>
      </c>
      <c r="AW1484" s="13" t="s">
        <v>30</v>
      </c>
      <c r="AX1484" s="13" t="s">
        <v>74</v>
      </c>
      <c r="AY1484" s="165" t="s">
        <v>133</v>
      </c>
    </row>
    <row r="1485" spans="2:51" s="14" customFormat="1" ht="11.25">
      <c r="B1485" s="170"/>
      <c r="D1485" s="150" t="s">
        <v>230</v>
      </c>
      <c r="E1485" s="171" t="s">
        <v>1</v>
      </c>
      <c r="F1485" s="172" t="s">
        <v>1589</v>
      </c>
      <c r="H1485" s="173">
        <v>16.423</v>
      </c>
      <c r="L1485" s="170"/>
      <c r="M1485" s="174"/>
      <c r="N1485" s="175"/>
      <c r="O1485" s="175"/>
      <c r="P1485" s="175"/>
      <c r="Q1485" s="175"/>
      <c r="R1485" s="175"/>
      <c r="S1485" s="175"/>
      <c r="T1485" s="176"/>
      <c r="AT1485" s="171" t="s">
        <v>230</v>
      </c>
      <c r="AU1485" s="171" t="s">
        <v>84</v>
      </c>
      <c r="AV1485" s="14" t="s">
        <v>84</v>
      </c>
      <c r="AW1485" s="14" t="s">
        <v>30</v>
      </c>
      <c r="AX1485" s="14" t="s">
        <v>74</v>
      </c>
      <c r="AY1485" s="171" t="s">
        <v>133</v>
      </c>
    </row>
    <row r="1486" spans="2:51" s="15" customFormat="1" ht="11.25">
      <c r="B1486" s="177"/>
      <c r="D1486" s="150" t="s">
        <v>230</v>
      </c>
      <c r="E1486" s="178" t="s">
        <v>1</v>
      </c>
      <c r="F1486" s="179" t="s">
        <v>233</v>
      </c>
      <c r="H1486" s="180">
        <v>55.132000000000005</v>
      </c>
      <c r="L1486" s="177"/>
      <c r="M1486" s="181"/>
      <c r="N1486" s="182"/>
      <c r="O1486" s="182"/>
      <c r="P1486" s="182"/>
      <c r="Q1486" s="182"/>
      <c r="R1486" s="182"/>
      <c r="S1486" s="182"/>
      <c r="T1486" s="183"/>
      <c r="AT1486" s="178" t="s">
        <v>230</v>
      </c>
      <c r="AU1486" s="178" t="s">
        <v>84</v>
      </c>
      <c r="AV1486" s="15" t="s">
        <v>138</v>
      </c>
      <c r="AW1486" s="15" t="s">
        <v>30</v>
      </c>
      <c r="AX1486" s="15" t="s">
        <v>82</v>
      </c>
      <c r="AY1486" s="178" t="s">
        <v>133</v>
      </c>
    </row>
    <row r="1487" spans="1:65" s="2" customFormat="1" ht="24.2" customHeight="1">
      <c r="A1487" s="30"/>
      <c r="B1487" s="136"/>
      <c r="C1487" s="137" t="s">
        <v>1590</v>
      </c>
      <c r="D1487" s="137" t="s">
        <v>134</v>
      </c>
      <c r="E1487" s="138" t="s">
        <v>1591</v>
      </c>
      <c r="F1487" s="139" t="s">
        <v>1592</v>
      </c>
      <c r="G1487" s="140" t="s">
        <v>262</v>
      </c>
      <c r="H1487" s="141">
        <v>145.28</v>
      </c>
      <c r="I1487" s="242"/>
      <c r="J1487" s="142">
        <f>ROUND(I1487*H1487,2)</f>
        <v>0</v>
      </c>
      <c r="K1487" s="143"/>
      <c r="L1487" s="31"/>
      <c r="M1487" s="144" t="s">
        <v>1</v>
      </c>
      <c r="N1487" s="145" t="s">
        <v>39</v>
      </c>
      <c r="O1487" s="146">
        <v>0</v>
      </c>
      <c r="P1487" s="146">
        <f>O1487*H1487</f>
        <v>0</v>
      </c>
      <c r="Q1487" s="146">
        <v>0</v>
      </c>
      <c r="R1487" s="146">
        <f>Q1487*H1487</f>
        <v>0</v>
      </c>
      <c r="S1487" s="146">
        <v>0</v>
      </c>
      <c r="T1487" s="147">
        <f>S1487*H1487</f>
        <v>0</v>
      </c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R1487" s="148" t="s">
        <v>169</v>
      </c>
      <c r="AT1487" s="148" t="s">
        <v>134</v>
      </c>
      <c r="AU1487" s="148" t="s">
        <v>84</v>
      </c>
      <c r="AY1487" s="18" t="s">
        <v>133</v>
      </c>
      <c r="BE1487" s="149">
        <f>IF(N1487="základní",J1487,0)</f>
        <v>0</v>
      </c>
      <c r="BF1487" s="149">
        <f>IF(N1487="snížená",J1487,0)</f>
        <v>0</v>
      </c>
      <c r="BG1487" s="149">
        <f>IF(N1487="zákl. přenesená",J1487,0)</f>
        <v>0</v>
      </c>
      <c r="BH1487" s="149">
        <f>IF(N1487="sníž. přenesená",J1487,0)</f>
        <v>0</v>
      </c>
      <c r="BI1487" s="149">
        <f>IF(N1487="nulová",J1487,0)</f>
        <v>0</v>
      </c>
      <c r="BJ1487" s="18" t="s">
        <v>82</v>
      </c>
      <c r="BK1487" s="149">
        <f>ROUND(I1487*H1487,2)</f>
        <v>0</v>
      </c>
      <c r="BL1487" s="18" t="s">
        <v>169</v>
      </c>
      <c r="BM1487" s="148" t="s">
        <v>1593</v>
      </c>
    </row>
    <row r="1488" spans="1:65" s="2" customFormat="1" ht="24.2" customHeight="1">
      <c r="A1488" s="30"/>
      <c r="B1488" s="136"/>
      <c r="C1488" s="137" t="s">
        <v>888</v>
      </c>
      <c r="D1488" s="137" t="s">
        <v>134</v>
      </c>
      <c r="E1488" s="138" t="s">
        <v>1594</v>
      </c>
      <c r="F1488" s="139" t="s">
        <v>1595</v>
      </c>
      <c r="G1488" s="140" t="s">
        <v>262</v>
      </c>
      <c r="H1488" s="141">
        <v>145.28</v>
      </c>
      <c r="I1488" s="242"/>
      <c r="J1488" s="142">
        <f>ROUND(I1488*H1488,2)</f>
        <v>0</v>
      </c>
      <c r="K1488" s="143"/>
      <c r="L1488" s="31"/>
      <c r="M1488" s="144" t="s">
        <v>1</v>
      </c>
      <c r="N1488" s="145" t="s">
        <v>39</v>
      </c>
      <c r="O1488" s="146">
        <v>0</v>
      </c>
      <c r="P1488" s="146">
        <f>O1488*H1488</f>
        <v>0</v>
      </c>
      <c r="Q1488" s="146">
        <v>0</v>
      </c>
      <c r="R1488" s="146">
        <f>Q1488*H1488</f>
        <v>0</v>
      </c>
      <c r="S1488" s="146">
        <v>0</v>
      </c>
      <c r="T1488" s="147">
        <f>S1488*H1488</f>
        <v>0</v>
      </c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R1488" s="148" t="s">
        <v>169</v>
      </c>
      <c r="AT1488" s="148" t="s">
        <v>134</v>
      </c>
      <c r="AU1488" s="148" t="s">
        <v>84</v>
      </c>
      <c r="AY1488" s="18" t="s">
        <v>133</v>
      </c>
      <c r="BE1488" s="149">
        <f>IF(N1488="základní",J1488,0)</f>
        <v>0</v>
      </c>
      <c r="BF1488" s="149">
        <f>IF(N1488="snížená",J1488,0)</f>
        <v>0</v>
      </c>
      <c r="BG1488" s="149">
        <f>IF(N1488="zákl. přenesená",J1488,0)</f>
        <v>0</v>
      </c>
      <c r="BH1488" s="149">
        <f>IF(N1488="sníž. přenesená",J1488,0)</f>
        <v>0</v>
      </c>
      <c r="BI1488" s="149">
        <f>IF(N1488="nulová",J1488,0)</f>
        <v>0</v>
      </c>
      <c r="BJ1488" s="18" t="s">
        <v>82</v>
      </c>
      <c r="BK1488" s="149">
        <f>ROUND(I1488*H1488,2)</f>
        <v>0</v>
      </c>
      <c r="BL1488" s="18" t="s">
        <v>169</v>
      </c>
      <c r="BM1488" s="148" t="s">
        <v>1596</v>
      </c>
    </row>
    <row r="1489" spans="2:51" s="13" customFormat="1" ht="11.25">
      <c r="B1489" s="164"/>
      <c r="D1489" s="150" t="s">
        <v>230</v>
      </c>
      <c r="E1489" s="165" t="s">
        <v>1</v>
      </c>
      <c r="F1489" s="166" t="s">
        <v>435</v>
      </c>
      <c r="H1489" s="165" t="s">
        <v>1</v>
      </c>
      <c r="L1489" s="164"/>
      <c r="M1489" s="167"/>
      <c r="N1489" s="168"/>
      <c r="O1489" s="168"/>
      <c r="P1489" s="168"/>
      <c r="Q1489" s="168"/>
      <c r="R1489" s="168"/>
      <c r="S1489" s="168"/>
      <c r="T1489" s="169"/>
      <c r="AT1489" s="165" t="s">
        <v>230</v>
      </c>
      <c r="AU1489" s="165" t="s">
        <v>84</v>
      </c>
      <c r="AV1489" s="13" t="s">
        <v>82</v>
      </c>
      <c r="AW1489" s="13" t="s">
        <v>30</v>
      </c>
      <c r="AX1489" s="13" t="s">
        <v>74</v>
      </c>
      <c r="AY1489" s="165" t="s">
        <v>133</v>
      </c>
    </row>
    <row r="1490" spans="2:51" s="13" customFormat="1" ht="11.25">
      <c r="B1490" s="164"/>
      <c r="D1490" s="150" t="s">
        <v>230</v>
      </c>
      <c r="E1490" s="165" t="s">
        <v>1</v>
      </c>
      <c r="F1490" s="166" t="s">
        <v>1597</v>
      </c>
      <c r="H1490" s="165" t="s">
        <v>1</v>
      </c>
      <c r="L1490" s="164"/>
      <c r="M1490" s="167"/>
      <c r="N1490" s="168"/>
      <c r="O1490" s="168"/>
      <c r="P1490" s="168"/>
      <c r="Q1490" s="168"/>
      <c r="R1490" s="168"/>
      <c r="S1490" s="168"/>
      <c r="T1490" s="169"/>
      <c r="AT1490" s="165" t="s">
        <v>230</v>
      </c>
      <c r="AU1490" s="165" t="s">
        <v>84</v>
      </c>
      <c r="AV1490" s="13" t="s">
        <v>82</v>
      </c>
      <c r="AW1490" s="13" t="s">
        <v>30</v>
      </c>
      <c r="AX1490" s="13" t="s">
        <v>74</v>
      </c>
      <c r="AY1490" s="165" t="s">
        <v>133</v>
      </c>
    </row>
    <row r="1491" spans="2:51" s="14" customFormat="1" ht="22.5">
      <c r="B1491" s="170"/>
      <c r="D1491" s="150" t="s">
        <v>230</v>
      </c>
      <c r="E1491" s="171" t="s">
        <v>1</v>
      </c>
      <c r="F1491" s="172" t="s">
        <v>1598</v>
      </c>
      <c r="H1491" s="173">
        <v>75.7</v>
      </c>
      <c r="L1491" s="170"/>
      <c r="M1491" s="174"/>
      <c r="N1491" s="175"/>
      <c r="O1491" s="175"/>
      <c r="P1491" s="175"/>
      <c r="Q1491" s="175"/>
      <c r="R1491" s="175"/>
      <c r="S1491" s="175"/>
      <c r="T1491" s="176"/>
      <c r="AT1491" s="171" t="s">
        <v>230</v>
      </c>
      <c r="AU1491" s="171" t="s">
        <v>84</v>
      </c>
      <c r="AV1491" s="14" t="s">
        <v>84</v>
      </c>
      <c r="AW1491" s="14" t="s">
        <v>30</v>
      </c>
      <c r="AX1491" s="14" t="s">
        <v>74</v>
      </c>
      <c r="AY1491" s="171" t="s">
        <v>133</v>
      </c>
    </row>
    <row r="1492" spans="2:51" s="13" customFormat="1" ht="11.25">
      <c r="B1492" s="164"/>
      <c r="D1492" s="150" t="s">
        <v>230</v>
      </c>
      <c r="E1492" s="165" t="s">
        <v>1</v>
      </c>
      <c r="F1492" s="166" t="s">
        <v>633</v>
      </c>
      <c r="H1492" s="165" t="s">
        <v>1</v>
      </c>
      <c r="L1492" s="164"/>
      <c r="M1492" s="167"/>
      <c r="N1492" s="168"/>
      <c r="O1492" s="168"/>
      <c r="P1492" s="168"/>
      <c r="Q1492" s="168"/>
      <c r="R1492" s="168"/>
      <c r="S1492" s="168"/>
      <c r="T1492" s="169"/>
      <c r="AT1492" s="165" t="s">
        <v>230</v>
      </c>
      <c r="AU1492" s="165" t="s">
        <v>84</v>
      </c>
      <c r="AV1492" s="13" t="s">
        <v>82</v>
      </c>
      <c r="AW1492" s="13" t="s">
        <v>30</v>
      </c>
      <c r="AX1492" s="13" t="s">
        <v>74</v>
      </c>
      <c r="AY1492" s="165" t="s">
        <v>133</v>
      </c>
    </row>
    <row r="1493" spans="2:51" s="13" customFormat="1" ht="11.25">
      <c r="B1493" s="164"/>
      <c r="D1493" s="150" t="s">
        <v>230</v>
      </c>
      <c r="E1493" s="165" t="s">
        <v>1</v>
      </c>
      <c r="F1493" s="166" t="s">
        <v>1599</v>
      </c>
      <c r="H1493" s="165" t="s">
        <v>1</v>
      </c>
      <c r="L1493" s="164"/>
      <c r="M1493" s="167"/>
      <c r="N1493" s="168"/>
      <c r="O1493" s="168"/>
      <c r="P1493" s="168"/>
      <c r="Q1493" s="168"/>
      <c r="R1493" s="168"/>
      <c r="S1493" s="168"/>
      <c r="T1493" s="169"/>
      <c r="AT1493" s="165" t="s">
        <v>230</v>
      </c>
      <c r="AU1493" s="165" t="s">
        <v>84</v>
      </c>
      <c r="AV1493" s="13" t="s">
        <v>82</v>
      </c>
      <c r="AW1493" s="13" t="s">
        <v>30</v>
      </c>
      <c r="AX1493" s="13" t="s">
        <v>74</v>
      </c>
      <c r="AY1493" s="165" t="s">
        <v>133</v>
      </c>
    </row>
    <row r="1494" spans="2:51" s="14" customFormat="1" ht="11.25">
      <c r="B1494" s="170"/>
      <c r="D1494" s="150" t="s">
        <v>230</v>
      </c>
      <c r="E1494" s="171" t="s">
        <v>1</v>
      </c>
      <c r="F1494" s="172" t="s">
        <v>1600</v>
      </c>
      <c r="H1494" s="173">
        <v>69.58</v>
      </c>
      <c r="L1494" s="170"/>
      <c r="M1494" s="174"/>
      <c r="N1494" s="175"/>
      <c r="O1494" s="175"/>
      <c r="P1494" s="175"/>
      <c r="Q1494" s="175"/>
      <c r="R1494" s="175"/>
      <c r="S1494" s="175"/>
      <c r="T1494" s="176"/>
      <c r="AT1494" s="171" t="s">
        <v>230</v>
      </c>
      <c r="AU1494" s="171" t="s">
        <v>84</v>
      </c>
      <c r="AV1494" s="14" t="s">
        <v>84</v>
      </c>
      <c r="AW1494" s="14" t="s">
        <v>30</v>
      </c>
      <c r="AX1494" s="14" t="s">
        <v>74</v>
      </c>
      <c r="AY1494" s="171" t="s">
        <v>133</v>
      </c>
    </row>
    <row r="1495" spans="2:51" s="15" customFormat="1" ht="11.25">
      <c r="B1495" s="177"/>
      <c r="D1495" s="150" t="s">
        <v>230</v>
      </c>
      <c r="E1495" s="178" t="s">
        <v>1</v>
      </c>
      <c r="F1495" s="179" t="s">
        <v>233</v>
      </c>
      <c r="H1495" s="180">
        <v>145.28</v>
      </c>
      <c r="L1495" s="177"/>
      <c r="M1495" s="181"/>
      <c r="N1495" s="182"/>
      <c r="O1495" s="182"/>
      <c r="P1495" s="182"/>
      <c r="Q1495" s="182"/>
      <c r="R1495" s="182"/>
      <c r="S1495" s="182"/>
      <c r="T1495" s="183"/>
      <c r="AT1495" s="178" t="s">
        <v>230</v>
      </c>
      <c r="AU1495" s="178" t="s">
        <v>84</v>
      </c>
      <c r="AV1495" s="15" t="s">
        <v>138</v>
      </c>
      <c r="AW1495" s="15" t="s">
        <v>30</v>
      </c>
      <c r="AX1495" s="15" t="s">
        <v>82</v>
      </c>
      <c r="AY1495" s="178" t="s">
        <v>133</v>
      </c>
    </row>
    <row r="1496" spans="1:65" s="2" customFormat="1" ht="44.25" customHeight="1">
      <c r="A1496" s="30"/>
      <c r="B1496" s="136"/>
      <c r="C1496" s="184" t="s">
        <v>1601</v>
      </c>
      <c r="D1496" s="184" t="s">
        <v>244</v>
      </c>
      <c r="E1496" s="185" t="s">
        <v>1602</v>
      </c>
      <c r="F1496" s="186" t="s">
        <v>1603</v>
      </c>
      <c r="G1496" s="187" t="s">
        <v>262</v>
      </c>
      <c r="H1496" s="188">
        <v>145.28</v>
      </c>
      <c r="I1496" s="245"/>
      <c r="J1496" s="189">
        <f>ROUND(I1496*H1496,2)</f>
        <v>0</v>
      </c>
      <c r="K1496" s="190"/>
      <c r="L1496" s="191"/>
      <c r="M1496" s="192" t="s">
        <v>1</v>
      </c>
      <c r="N1496" s="193" t="s">
        <v>39</v>
      </c>
      <c r="O1496" s="146">
        <v>0</v>
      </c>
      <c r="P1496" s="146">
        <f>O1496*H1496</f>
        <v>0</v>
      </c>
      <c r="Q1496" s="146">
        <v>0</v>
      </c>
      <c r="R1496" s="146">
        <f>Q1496*H1496</f>
        <v>0</v>
      </c>
      <c r="S1496" s="146">
        <v>0</v>
      </c>
      <c r="T1496" s="147">
        <f>S1496*H1496</f>
        <v>0</v>
      </c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R1496" s="148" t="s">
        <v>281</v>
      </c>
      <c r="AT1496" s="148" t="s">
        <v>244</v>
      </c>
      <c r="AU1496" s="148" t="s">
        <v>84</v>
      </c>
      <c r="AY1496" s="18" t="s">
        <v>133</v>
      </c>
      <c r="BE1496" s="149">
        <f>IF(N1496="základní",J1496,0)</f>
        <v>0</v>
      </c>
      <c r="BF1496" s="149">
        <f>IF(N1496="snížená",J1496,0)</f>
        <v>0</v>
      </c>
      <c r="BG1496" s="149">
        <f>IF(N1496="zákl. přenesená",J1496,0)</f>
        <v>0</v>
      </c>
      <c r="BH1496" s="149">
        <f>IF(N1496="sníž. přenesená",J1496,0)</f>
        <v>0</v>
      </c>
      <c r="BI1496" s="149">
        <f>IF(N1496="nulová",J1496,0)</f>
        <v>0</v>
      </c>
      <c r="BJ1496" s="18" t="s">
        <v>82</v>
      </c>
      <c r="BK1496" s="149">
        <f>ROUND(I1496*H1496,2)</f>
        <v>0</v>
      </c>
      <c r="BL1496" s="18" t="s">
        <v>169</v>
      </c>
      <c r="BM1496" s="148" t="s">
        <v>1604</v>
      </c>
    </row>
    <row r="1497" spans="2:51" s="13" customFormat="1" ht="11.25">
      <c r="B1497" s="164"/>
      <c r="D1497" s="150" t="s">
        <v>230</v>
      </c>
      <c r="E1497" s="165" t="s">
        <v>1</v>
      </c>
      <c r="F1497" s="166" t="s">
        <v>435</v>
      </c>
      <c r="H1497" s="165" t="s">
        <v>1</v>
      </c>
      <c r="L1497" s="164"/>
      <c r="M1497" s="167"/>
      <c r="N1497" s="168"/>
      <c r="O1497" s="168"/>
      <c r="P1497" s="168"/>
      <c r="Q1497" s="168"/>
      <c r="R1497" s="168"/>
      <c r="S1497" s="168"/>
      <c r="T1497" s="169"/>
      <c r="AT1497" s="165" t="s">
        <v>230</v>
      </c>
      <c r="AU1497" s="165" t="s">
        <v>84</v>
      </c>
      <c r="AV1497" s="13" t="s">
        <v>82</v>
      </c>
      <c r="AW1497" s="13" t="s">
        <v>30</v>
      </c>
      <c r="AX1497" s="13" t="s">
        <v>74</v>
      </c>
      <c r="AY1497" s="165" t="s">
        <v>133</v>
      </c>
    </row>
    <row r="1498" spans="2:51" s="13" customFormat="1" ht="11.25">
      <c r="B1498" s="164"/>
      <c r="D1498" s="150" t="s">
        <v>230</v>
      </c>
      <c r="E1498" s="165" t="s">
        <v>1</v>
      </c>
      <c r="F1498" s="166" t="s">
        <v>1597</v>
      </c>
      <c r="H1498" s="165" t="s">
        <v>1</v>
      </c>
      <c r="L1498" s="164"/>
      <c r="M1498" s="167"/>
      <c r="N1498" s="168"/>
      <c r="O1498" s="168"/>
      <c r="P1498" s="168"/>
      <c r="Q1498" s="168"/>
      <c r="R1498" s="168"/>
      <c r="S1498" s="168"/>
      <c r="T1498" s="169"/>
      <c r="AT1498" s="165" t="s">
        <v>230</v>
      </c>
      <c r="AU1498" s="165" t="s">
        <v>84</v>
      </c>
      <c r="AV1498" s="13" t="s">
        <v>82</v>
      </c>
      <c r="AW1498" s="13" t="s">
        <v>30</v>
      </c>
      <c r="AX1498" s="13" t="s">
        <v>74</v>
      </c>
      <c r="AY1498" s="165" t="s">
        <v>133</v>
      </c>
    </row>
    <row r="1499" spans="2:51" s="14" customFormat="1" ht="22.5">
      <c r="B1499" s="170"/>
      <c r="D1499" s="150" t="s">
        <v>230</v>
      </c>
      <c r="E1499" s="171" t="s">
        <v>1</v>
      </c>
      <c r="F1499" s="172" t="s">
        <v>1598</v>
      </c>
      <c r="H1499" s="173">
        <v>75.7</v>
      </c>
      <c r="L1499" s="170"/>
      <c r="M1499" s="174"/>
      <c r="N1499" s="175"/>
      <c r="O1499" s="175"/>
      <c r="P1499" s="175"/>
      <c r="Q1499" s="175"/>
      <c r="R1499" s="175"/>
      <c r="S1499" s="175"/>
      <c r="T1499" s="176"/>
      <c r="AT1499" s="171" t="s">
        <v>230</v>
      </c>
      <c r="AU1499" s="171" t="s">
        <v>84</v>
      </c>
      <c r="AV1499" s="14" t="s">
        <v>84</v>
      </c>
      <c r="AW1499" s="14" t="s">
        <v>30</v>
      </c>
      <c r="AX1499" s="14" t="s">
        <v>74</v>
      </c>
      <c r="AY1499" s="171" t="s">
        <v>133</v>
      </c>
    </row>
    <row r="1500" spans="2:51" s="13" customFormat="1" ht="11.25">
      <c r="B1500" s="164"/>
      <c r="D1500" s="150" t="s">
        <v>230</v>
      </c>
      <c r="E1500" s="165" t="s">
        <v>1</v>
      </c>
      <c r="F1500" s="166" t="s">
        <v>633</v>
      </c>
      <c r="H1500" s="165" t="s">
        <v>1</v>
      </c>
      <c r="L1500" s="164"/>
      <c r="M1500" s="167"/>
      <c r="N1500" s="168"/>
      <c r="O1500" s="168"/>
      <c r="P1500" s="168"/>
      <c r="Q1500" s="168"/>
      <c r="R1500" s="168"/>
      <c r="S1500" s="168"/>
      <c r="T1500" s="169"/>
      <c r="AT1500" s="165" t="s">
        <v>230</v>
      </c>
      <c r="AU1500" s="165" t="s">
        <v>84</v>
      </c>
      <c r="AV1500" s="13" t="s">
        <v>82</v>
      </c>
      <c r="AW1500" s="13" t="s">
        <v>30</v>
      </c>
      <c r="AX1500" s="13" t="s">
        <v>74</v>
      </c>
      <c r="AY1500" s="165" t="s">
        <v>133</v>
      </c>
    </row>
    <row r="1501" spans="2:51" s="13" customFormat="1" ht="11.25">
      <c r="B1501" s="164"/>
      <c r="D1501" s="150" t="s">
        <v>230</v>
      </c>
      <c r="E1501" s="165" t="s">
        <v>1</v>
      </c>
      <c r="F1501" s="166" t="s">
        <v>1599</v>
      </c>
      <c r="H1501" s="165" t="s">
        <v>1</v>
      </c>
      <c r="L1501" s="164"/>
      <c r="M1501" s="167"/>
      <c r="N1501" s="168"/>
      <c r="O1501" s="168"/>
      <c r="P1501" s="168"/>
      <c r="Q1501" s="168"/>
      <c r="R1501" s="168"/>
      <c r="S1501" s="168"/>
      <c r="T1501" s="169"/>
      <c r="AT1501" s="165" t="s">
        <v>230</v>
      </c>
      <c r="AU1501" s="165" t="s">
        <v>84</v>
      </c>
      <c r="AV1501" s="13" t="s">
        <v>82</v>
      </c>
      <c r="AW1501" s="13" t="s">
        <v>30</v>
      </c>
      <c r="AX1501" s="13" t="s">
        <v>74</v>
      </c>
      <c r="AY1501" s="165" t="s">
        <v>133</v>
      </c>
    </row>
    <row r="1502" spans="2:51" s="14" customFormat="1" ht="11.25">
      <c r="B1502" s="170"/>
      <c r="D1502" s="150" t="s">
        <v>230</v>
      </c>
      <c r="E1502" s="171" t="s">
        <v>1</v>
      </c>
      <c r="F1502" s="172" t="s">
        <v>1600</v>
      </c>
      <c r="H1502" s="173">
        <v>69.58</v>
      </c>
      <c r="L1502" s="170"/>
      <c r="M1502" s="174"/>
      <c r="N1502" s="175"/>
      <c r="O1502" s="175"/>
      <c r="P1502" s="175"/>
      <c r="Q1502" s="175"/>
      <c r="R1502" s="175"/>
      <c r="S1502" s="175"/>
      <c r="T1502" s="176"/>
      <c r="AT1502" s="171" t="s">
        <v>230</v>
      </c>
      <c r="AU1502" s="171" t="s">
        <v>84</v>
      </c>
      <c r="AV1502" s="14" t="s">
        <v>84</v>
      </c>
      <c r="AW1502" s="14" t="s">
        <v>30</v>
      </c>
      <c r="AX1502" s="14" t="s">
        <v>74</v>
      </c>
      <c r="AY1502" s="171" t="s">
        <v>133</v>
      </c>
    </row>
    <row r="1503" spans="2:51" s="15" customFormat="1" ht="11.25">
      <c r="B1503" s="177"/>
      <c r="D1503" s="150" t="s">
        <v>230</v>
      </c>
      <c r="E1503" s="178" t="s">
        <v>1</v>
      </c>
      <c r="F1503" s="179" t="s">
        <v>233</v>
      </c>
      <c r="H1503" s="180">
        <v>145.28</v>
      </c>
      <c r="L1503" s="177"/>
      <c r="M1503" s="181"/>
      <c r="N1503" s="182"/>
      <c r="O1503" s="182"/>
      <c r="P1503" s="182"/>
      <c r="Q1503" s="182"/>
      <c r="R1503" s="182"/>
      <c r="S1503" s="182"/>
      <c r="T1503" s="183"/>
      <c r="AT1503" s="178" t="s">
        <v>230</v>
      </c>
      <c r="AU1503" s="178" t="s">
        <v>84</v>
      </c>
      <c r="AV1503" s="15" t="s">
        <v>138</v>
      </c>
      <c r="AW1503" s="15" t="s">
        <v>30</v>
      </c>
      <c r="AX1503" s="15" t="s">
        <v>82</v>
      </c>
      <c r="AY1503" s="178" t="s">
        <v>133</v>
      </c>
    </row>
    <row r="1504" spans="1:65" s="2" customFormat="1" ht="24.2" customHeight="1">
      <c r="A1504" s="30"/>
      <c r="B1504" s="136"/>
      <c r="C1504" s="137" t="s">
        <v>892</v>
      </c>
      <c r="D1504" s="137" t="s">
        <v>134</v>
      </c>
      <c r="E1504" s="138" t="s">
        <v>1605</v>
      </c>
      <c r="F1504" s="139" t="s">
        <v>1606</v>
      </c>
      <c r="G1504" s="140" t="s">
        <v>732</v>
      </c>
      <c r="H1504" s="141">
        <v>6707.518</v>
      </c>
      <c r="I1504" s="242"/>
      <c r="J1504" s="142">
        <f>ROUND(I1504*H1504,2)</f>
        <v>0</v>
      </c>
      <c r="K1504" s="143"/>
      <c r="L1504" s="31"/>
      <c r="M1504" s="144" t="s">
        <v>1</v>
      </c>
      <c r="N1504" s="145" t="s">
        <v>39</v>
      </c>
      <c r="O1504" s="146">
        <v>0</v>
      </c>
      <c r="P1504" s="146">
        <f>O1504*H1504</f>
        <v>0</v>
      </c>
      <c r="Q1504" s="146">
        <v>0</v>
      </c>
      <c r="R1504" s="146">
        <f>Q1504*H1504</f>
        <v>0</v>
      </c>
      <c r="S1504" s="146">
        <v>0</v>
      </c>
      <c r="T1504" s="147">
        <f>S1504*H1504</f>
        <v>0</v>
      </c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R1504" s="148" t="s">
        <v>169</v>
      </c>
      <c r="AT1504" s="148" t="s">
        <v>134</v>
      </c>
      <c r="AU1504" s="148" t="s">
        <v>84</v>
      </c>
      <c r="AY1504" s="18" t="s">
        <v>133</v>
      </c>
      <c r="BE1504" s="149">
        <f>IF(N1504="základní",J1504,0)</f>
        <v>0</v>
      </c>
      <c r="BF1504" s="149">
        <f>IF(N1504="snížená",J1504,0)</f>
        <v>0</v>
      </c>
      <c r="BG1504" s="149">
        <f>IF(N1504="zákl. přenesená",J1504,0)</f>
        <v>0</v>
      </c>
      <c r="BH1504" s="149">
        <f>IF(N1504="sníž. přenesená",J1504,0)</f>
        <v>0</v>
      </c>
      <c r="BI1504" s="149">
        <f>IF(N1504="nulová",J1504,0)</f>
        <v>0</v>
      </c>
      <c r="BJ1504" s="18" t="s">
        <v>82</v>
      </c>
      <c r="BK1504" s="149">
        <f>ROUND(I1504*H1504,2)</f>
        <v>0</v>
      </c>
      <c r="BL1504" s="18" t="s">
        <v>169</v>
      </c>
      <c r="BM1504" s="148" t="s">
        <v>1607</v>
      </c>
    </row>
    <row r="1505" spans="2:63" s="11" customFormat="1" ht="22.9" customHeight="1">
      <c r="B1505" s="126"/>
      <c r="D1505" s="127" t="s">
        <v>73</v>
      </c>
      <c r="E1505" s="162" t="s">
        <v>1608</v>
      </c>
      <c r="F1505" s="162" t="s">
        <v>1609</v>
      </c>
      <c r="J1505" s="163">
        <f>BK1505</f>
        <v>0</v>
      </c>
      <c r="L1505" s="126"/>
      <c r="M1505" s="130"/>
      <c r="N1505" s="131"/>
      <c r="O1505" s="131"/>
      <c r="P1505" s="132">
        <f>SUM(P1506:P1620)</f>
        <v>0</v>
      </c>
      <c r="Q1505" s="131"/>
      <c r="R1505" s="132">
        <f>SUM(R1506:R1620)</f>
        <v>0</v>
      </c>
      <c r="S1505" s="131"/>
      <c r="T1505" s="133">
        <f>SUM(T1506:T1620)</f>
        <v>0</v>
      </c>
      <c r="AR1505" s="127" t="s">
        <v>84</v>
      </c>
      <c r="AT1505" s="134" t="s">
        <v>73</v>
      </c>
      <c r="AU1505" s="134" t="s">
        <v>82</v>
      </c>
      <c r="AY1505" s="127" t="s">
        <v>133</v>
      </c>
      <c r="BK1505" s="135">
        <f>SUM(BK1506:BK1620)</f>
        <v>0</v>
      </c>
    </row>
    <row r="1506" spans="1:65" s="2" customFormat="1" ht="24.2" customHeight="1">
      <c r="A1506" s="30"/>
      <c r="B1506" s="136"/>
      <c r="C1506" s="137" t="s">
        <v>1610</v>
      </c>
      <c r="D1506" s="137" t="s">
        <v>134</v>
      </c>
      <c r="E1506" s="138" t="s">
        <v>1611</v>
      </c>
      <c r="F1506" s="139" t="s">
        <v>1612</v>
      </c>
      <c r="G1506" s="140" t="s">
        <v>262</v>
      </c>
      <c r="H1506" s="141">
        <v>66.295</v>
      </c>
      <c r="I1506" s="242"/>
      <c r="J1506" s="142">
        <f>ROUND(I1506*H1506,2)</f>
        <v>0</v>
      </c>
      <c r="K1506" s="143"/>
      <c r="L1506" s="31"/>
      <c r="M1506" s="144" t="s">
        <v>1</v>
      </c>
      <c r="N1506" s="145" t="s">
        <v>39</v>
      </c>
      <c r="O1506" s="146">
        <v>0</v>
      </c>
      <c r="P1506" s="146">
        <f>O1506*H1506</f>
        <v>0</v>
      </c>
      <c r="Q1506" s="146">
        <v>0</v>
      </c>
      <c r="R1506" s="146">
        <f>Q1506*H1506</f>
        <v>0</v>
      </c>
      <c r="S1506" s="146">
        <v>0</v>
      </c>
      <c r="T1506" s="147">
        <f>S1506*H1506</f>
        <v>0</v>
      </c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R1506" s="148" t="s">
        <v>169</v>
      </c>
      <c r="AT1506" s="148" t="s">
        <v>134</v>
      </c>
      <c r="AU1506" s="148" t="s">
        <v>84</v>
      </c>
      <c r="AY1506" s="18" t="s">
        <v>133</v>
      </c>
      <c r="BE1506" s="149">
        <f>IF(N1506="základní",J1506,0)</f>
        <v>0</v>
      </c>
      <c r="BF1506" s="149">
        <f>IF(N1506="snížená",J1506,0)</f>
        <v>0</v>
      </c>
      <c r="BG1506" s="149">
        <f>IF(N1506="zákl. přenesená",J1506,0)</f>
        <v>0</v>
      </c>
      <c r="BH1506" s="149">
        <f>IF(N1506="sníž. přenesená",J1506,0)</f>
        <v>0</v>
      </c>
      <c r="BI1506" s="149">
        <f>IF(N1506="nulová",J1506,0)</f>
        <v>0</v>
      </c>
      <c r="BJ1506" s="18" t="s">
        <v>82</v>
      </c>
      <c r="BK1506" s="149">
        <f>ROUND(I1506*H1506,2)</f>
        <v>0</v>
      </c>
      <c r="BL1506" s="18" t="s">
        <v>169</v>
      </c>
      <c r="BM1506" s="148" t="s">
        <v>1613</v>
      </c>
    </row>
    <row r="1507" spans="2:51" s="13" customFormat="1" ht="11.25">
      <c r="B1507" s="164"/>
      <c r="D1507" s="150" t="s">
        <v>230</v>
      </c>
      <c r="E1507" s="165" t="s">
        <v>1</v>
      </c>
      <c r="F1507" s="166" t="s">
        <v>435</v>
      </c>
      <c r="H1507" s="165" t="s">
        <v>1</v>
      </c>
      <c r="L1507" s="164"/>
      <c r="M1507" s="167"/>
      <c r="N1507" s="168"/>
      <c r="O1507" s="168"/>
      <c r="P1507" s="168"/>
      <c r="Q1507" s="168"/>
      <c r="R1507" s="168"/>
      <c r="S1507" s="168"/>
      <c r="T1507" s="169"/>
      <c r="AT1507" s="165" t="s">
        <v>230</v>
      </c>
      <c r="AU1507" s="165" t="s">
        <v>84</v>
      </c>
      <c r="AV1507" s="13" t="s">
        <v>82</v>
      </c>
      <c r="AW1507" s="13" t="s">
        <v>30</v>
      </c>
      <c r="AX1507" s="13" t="s">
        <v>74</v>
      </c>
      <c r="AY1507" s="165" t="s">
        <v>133</v>
      </c>
    </row>
    <row r="1508" spans="2:51" s="13" customFormat="1" ht="11.25">
      <c r="B1508" s="164"/>
      <c r="D1508" s="150" t="s">
        <v>230</v>
      </c>
      <c r="E1508" s="165" t="s">
        <v>1</v>
      </c>
      <c r="F1508" s="166" t="s">
        <v>1066</v>
      </c>
      <c r="H1508" s="165" t="s">
        <v>1</v>
      </c>
      <c r="L1508" s="164"/>
      <c r="M1508" s="167"/>
      <c r="N1508" s="168"/>
      <c r="O1508" s="168"/>
      <c r="P1508" s="168"/>
      <c r="Q1508" s="168"/>
      <c r="R1508" s="168"/>
      <c r="S1508" s="168"/>
      <c r="T1508" s="169"/>
      <c r="AT1508" s="165" t="s">
        <v>230</v>
      </c>
      <c r="AU1508" s="165" t="s">
        <v>84</v>
      </c>
      <c r="AV1508" s="13" t="s">
        <v>82</v>
      </c>
      <c r="AW1508" s="13" t="s">
        <v>30</v>
      </c>
      <c r="AX1508" s="13" t="s">
        <v>74</v>
      </c>
      <c r="AY1508" s="165" t="s">
        <v>133</v>
      </c>
    </row>
    <row r="1509" spans="2:51" s="14" customFormat="1" ht="11.25">
      <c r="B1509" s="170"/>
      <c r="D1509" s="150" t="s">
        <v>230</v>
      </c>
      <c r="E1509" s="171" t="s">
        <v>1</v>
      </c>
      <c r="F1509" s="172" t="s">
        <v>1614</v>
      </c>
      <c r="H1509" s="173">
        <v>2.76</v>
      </c>
      <c r="L1509" s="170"/>
      <c r="M1509" s="174"/>
      <c r="N1509" s="175"/>
      <c r="O1509" s="175"/>
      <c r="P1509" s="175"/>
      <c r="Q1509" s="175"/>
      <c r="R1509" s="175"/>
      <c r="S1509" s="175"/>
      <c r="T1509" s="176"/>
      <c r="AT1509" s="171" t="s">
        <v>230</v>
      </c>
      <c r="AU1509" s="171" t="s">
        <v>84</v>
      </c>
      <c r="AV1509" s="14" t="s">
        <v>84</v>
      </c>
      <c r="AW1509" s="14" t="s">
        <v>30</v>
      </c>
      <c r="AX1509" s="14" t="s">
        <v>74</v>
      </c>
      <c r="AY1509" s="171" t="s">
        <v>133</v>
      </c>
    </row>
    <row r="1510" spans="2:51" s="13" customFormat="1" ht="11.25">
      <c r="B1510" s="164"/>
      <c r="D1510" s="150" t="s">
        <v>230</v>
      </c>
      <c r="E1510" s="165" t="s">
        <v>1</v>
      </c>
      <c r="F1510" s="166" t="s">
        <v>1615</v>
      </c>
      <c r="H1510" s="165" t="s">
        <v>1</v>
      </c>
      <c r="L1510" s="164"/>
      <c r="M1510" s="167"/>
      <c r="N1510" s="168"/>
      <c r="O1510" s="168"/>
      <c r="P1510" s="168"/>
      <c r="Q1510" s="168"/>
      <c r="R1510" s="168"/>
      <c r="S1510" s="168"/>
      <c r="T1510" s="169"/>
      <c r="AT1510" s="165" t="s">
        <v>230</v>
      </c>
      <c r="AU1510" s="165" t="s">
        <v>84</v>
      </c>
      <c r="AV1510" s="13" t="s">
        <v>82</v>
      </c>
      <c r="AW1510" s="13" t="s">
        <v>30</v>
      </c>
      <c r="AX1510" s="13" t="s">
        <v>74</v>
      </c>
      <c r="AY1510" s="165" t="s">
        <v>133</v>
      </c>
    </row>
    <row r="1511" spans="2:51" s="14" customFormat="1" ht="11.25">
      <c r="B1511" s="170"/>
      <c r="D1511" s="150" t="s">
        <v>230</v>
      </c>
      <c r="E1511" s="171" t="s">
        <v>1</v>
      </c>
      <c r="F1511" s="172" t="s">
        <v>1616</v>
      </c>
      <c r="H1511" s="173">
        <v>1.86</v>
      </c>
      <c r="L1511" s="170"/>
      <c r="M1511" s="174"/>
      <c r="N1511" s="175"/>
      <c r="O1511" s="175"/>
      <c r="P1511" s="175"/>
      <c r="Q1511" s="175"/>
      <c r="R1511" s="175"/>
      <c r="S1511" s="175"/>
      <c r="T1511" s="176"/>
      <c r="AT1511" s="171" t="s">
        <v>230</v>
      </c>
      <c r="AU1511" s="171" t="s">
        <v>84</v>
      </c>
      <c r="AV1511" s="14" t="s">
        <v>84</v>
      </c>
      <c r="AW1511" s="14" t="s">
        <v>30</v>
      </c>
      <c r="AX1511" s="14" t="s">
        <v>74</v>
      </c>
      <c r="AY1511" s="171" t="s">
        <v>133</v>
      </c>
    </row>
    <row r="1512" spans="2:51" s="13" customFormat="1" ht="11.25">
      <c r="B1512" s="164"/>
      <c r="D1512" s="150" t="s">
        <v>230</v>
      </c>
      <c r="E1512" s="165" t="s">
        <v>1</v>
      </c>
      <c r="F1512" s="166" t="s">
        <v>530</v>
      </c>
      <c r="H1512" s="165" t="s">
        <v>1</v>
      </c>
      <c r="L1512" s="164"/>
      <c r="M1512" s="167"/>
      <c r="N1512" s="168"/>
      <c r="O1512" s="168"/>
      <c r="P1512" s="168"/>
      <c r="Q1512" s="168"/>
      <c r="R1512" s="168"/>
      <c r="S1512" s="168"/>
      <c r="T1512" s="169"/>
      <c r="AT1512" s="165" t="s">
        <v>230</v>
      </c>
      <c r="AU1512" s="165" t="s">
        <v>84</v>
      </c>
      <c r="AV1512" s="13" t="s">
        <v>82</v>
      </c>
      <c r="AW1512" s="13" t="s">
        <v>30</v>
      </c>
      <c r="AX1512" s="13" t="s">
        <v>74</v>
      </c>
      <c r="AY1512" s="165" t="s">
        <v>133</v>
      </c>
    </row>
    <row r="1513" spans="2:51" s="14" customFormat="1" ht="11.25">
      <c r="B1513" s="170"/>
      <c r="D1513" s="150" t="s">
        <v>230</v>
      </c>
      <c r="E1513" s="171" t="s">
        <v>1</v>
      </c>
      <c r="F1513" s="172" t="s">
        <v>1617</v>
      </c>
      <c r="H1513" s="173">
        <v>3.24</v>
      </c>
      <c r="L1513" s="170"/>
      <c r="M1513" s="174"/>
      <c r="N1513" s="175"/>
      <c r="O1513" s="175"/>
      <c r="P1513" s="175"/>
      <c r="Q1513" s="175"/>
      <c r="R1513" s="175"/>
      <c r="S1513" s="175"/>
      <c r="T1513" s="176"/>
      <c r="AT1513" s="171" t="s">
        <v>230</v>
      </c>
      <c r="AU1513" s="171" t="s">
        <v>84</v>
      </c>
      <c r="AV1513" s="14" t="s">
        <v>84</v>
      </c>
      <c r="AW1513" s="14" t="s">
        <v>30</v>
      </c>
      <c r="AX1513" s="14" t="s">
        <v>74</v>
      </c>
      <c r="AY1513" s="171" t="s">
        <v>133</v>
      </c>
    </row>
    <row r="1514" spans="2:51" s="13" customFormat="1" ht="11.25">
      <c r="B1514" s="164"/>
      <c r="D1514" s="150" t="s">
        <v>230</v>
      </c>
      <c r="E1514" s="165" t="s">
        <v>1</v>
      </c>
      <c r="F1514" s="166" t="s">
        <v>1054</v>
      </c>
      <c r="H1514" s="165" t="s">
        <v>1</v>
      </c>
      <c r="L1514" s="164"/>
      <c r="M1514" s="167"/>
      <c r="N1514" s="168"/>
      <c r="O1514" s="168"/>
      <c r="P1514" s="168"/>
      <c r="Q1514" s="168"/>
      <c r="R1514" s="168"/>
      <c r="S1514" s="168"/>
      <c r="T1514" s="169"/>
      <c r="AT1514" s="165" t="s">
        <v>230</v>
      </c>
      <c r="AU1514" s="165" t="s">
        <v>84</v>
      </c>
      <c r="AV1514" s="13" t="s">
        <v>82</v>
      </c>
      <c r="AW1514" s="13" t="s">
        <v>30</v>
      </c>
      <c r="AX1514" s="13" t="s">
        <v>74</v>
      </c>
      <c r="AY1514" s="165" t="s">
        <v>133</v>
      </c>
    </row>
    <row r="1515" spans="2:51" s="14" customFormat="1" ht="11.25">
      <c r="B1515" s="170"/>
      <c r="D1515" s="150" t="s">
        <v>230</v>
      </c>
      <c r="E1515" s="171" t="s">
        <v>1</v>
      </c>
      <c r="F1515" s="172" t="s">
        <v>1618</v>
      </c>
      <c r="H1515" s="173">
        <v>2.88</v>
      </c>
      <c r="L1515" s="170"/>
      <c r="M1515" s="174"/>
      <c r="N1515" s="175"/>
      <c r="O1515" s="175"/>
      <c r="P1515" s="175"/>
      <c r="Q1515" s="175"/>
      <c r="R1515" s="175"/>
      <c r="S1515" s="175"/>
      <c r="T1515" s="176"/>
      <c r="AT1515" s="171" t="s">
        <v>230</v>
      </c>
      <c r="AU1515" s="171" t="s">
        <v>84</v>
      </c>
      <c r="AV1515" s="14" t="s">
        <v>84</v>
      </c>
      <c r="AW1515" s="14" t="s">
        <v>30</v>
      </c>
      <c r="AX1515" s="14" t="s">
        <v>74</v>
      </c>
      <c r="AY1515" s="171" t="s">
        <v>133</v>
      </c>
    </row>
    <row r="1516" spans="2:51" s="13" customFormat="1" ht="11.25">
      <c r="B1516" s="164"/>
      <c r="D1516" s="150" t="s">
        <v>230</v>
      </c>
      <c r="E1516" s="165" t="s">
        <v>1</v>
      </c>
      <c r="F1516" s="166" t="s">
        <v>1060</v>
      </c>
      <c r="H1516" s="165" t="s">
        <v>1</v>
      </c>
      <c r="L1516" s="164"/>
      <c r="M1516" s="167"/>
      <c r="N1516" s="168"/>
      <c r="O1516" s="168"/>
      <c r="P1516" s="168"/>
      <c r="Q1516" s="168"/>
      <c r="R1516" s="168"/>
      <c r="S1516" s="168"/>
      <c r="T1516" s="169"/>
      <c r="AT1516" s="165" t="s">
        <v>230</v>
      </c>
      <c r="AU1516" s="165" t="s">
        <v>84</v>
      </c>
      <c r="AV1516" s="13" t="s">
        <v>82</v>
      </c>
      <c r="AW1516" s="13" t="s">
        <v>30</v>
      </c>
      <c r="AX1516" s="13" t="s">
        <v>74</v>
      </c>
      <c r="AY1516" s="165" t="s">
        <v>133</v>
      </c>
    </row>
    <row r="1517" spans="2:51" s="14" customFormat="1" ht="11.25">
      <c r="B1517" s="170"/>
      <c r="D1517" s="150" t="s">
        <v>230</v>
      </c>
      <c r="E1517" s="171" t="s">
        <v>1</v>
      </c>
      <c r="F1517" s="172" t="s">
        <v>1619</v>
      </c>
      <c r="H1517" s="173">
        <v>3.66</v>
      </c>
      <c r="L1517" s="170"/>
      <c r="M1517" s="174"/>
      <c r="N1517" s="175"/>
      <c r="O1517" s="175"/>
      <c r="P1517" s="175"/>
      <c r="Q1517" s="175"/>
      <c r="R1517" s="175"/>
      <c r="S1517" s="175"/>
      <c r="T1517" s="176"/>
      <c r="AT1517" s="171" t="s">
        <v>230</v>
      </c>
      <c r="AU1517" s="171" t="s">
        <v>84</v>
      </c>
      <c r="AV1517" s="14" t="s">
        <v>84</v>
      </c>
      <c r="AW1517" s="14" t="s">
        <v>30</v>
      </c>
      <c r="AX1517" s="14" t="s">
        <v>74</v>
      </c>
      <c r="AY1517" s="171" t="s">
        <v>133</v>
      </c>
    </row>
    <row r="1518" spans="2:51" s="13" customFormat="1" ht="11.25">
      <c r="B1518" s="164"/>
      <c r="D1518" s="150" t="s">
        <v>230</v>
      </c>
      <c r="E1518" s="165" t="s">
        <v>1</v>
      </c>
      <c r="F1518" s="166" t="s">
        <v>1058</v>
      </c>
      <c r="H1518" s="165" t="s">
        <v>1</v>
      </c>
      <c r="L1518" s="164"/>
      <c r="M1518" s="167"/>
      <c r="N1518" s="168"/>
      <c r="O1518" s="168"/>
      <c r="P1518" s="168"/>
      <c r="Q1518" s="168"/>
      <c r="R1518" s="168"/>
      <c r="S1518" s="168"/>
      <c r="T1518" s="169"/>
      <c r="AT1518" s="165" t="s">
        <v>230</v>
      </c>
      <c r="AU1518" s="165" t="s">
        <v>84</v>
      </c>
      <c r="AV1518" s="13" t="s">
        <v>82</v>
      </c>
      <c r="AW1518" s="13" t="s">
        <v>30</v>
      </c>
      <c r="AX1518" s="13" t="s">
        <v>74</v>
      </c>
      <c r="AY1518" s="165" t="s">
        <v>133</v>
      </c>
    </row>
    <row r="1519" spans="2:51" s="14" customFormat="1" ht="11.25">
      <c r="B1519" s="170"/>
      <c r="D1519" s="150" t="s">
        <v>230</v>
      </c>
      <c r="E1519" s="171" t="s">
        <v>1</v>
      </c>
      <c r="F1519" s="172" t="s">
        <v>1620</v>
      </c>
      <c r="H1519" s="173">
        <v>5.1</v>
      </c>
      <c r="L1519" s="170"/>
      <c r="M1519" s="174"/>
      <c r="N1519" s="175"/>
      <c r="O1519" s="175"/>
      <c r="P1519" s="175"/>
      <c r="Q1519" s="175"/>
      <c r="R1519" s="175"/>
      <c r="S1519" s="175"/>
      <c r="T1519" s="176"/>
      <c r="AT1519" s="171" t="s">
        <v>230</v>
      </c>
      <c r="AU1519" s="171" t="s">
        <v>84</v>
      </c>
      <c r="AV1519" s="14" t="s">
        <v>84</v>
      </c>
      <c r="AW1519" s="14" t="s">
        <v>30</v>
      </c>
      <c r="AX1519" s="14" t="s">
        <v>74</v>
      </c>
      <c r="AY1519" s="171" t="s">
        <v>133</v>
      </c>
    </row>
    <row r="1520" spans="2:51" s="13" customFormat="1" ht="11.25">
      <c r="B1520" s="164"/>
      <c r="D1520" s="150" t="s">
        <v>230</v>
      </c>
      <c r="E1520" s="165" t="s">
        <v>1</v>
      </c>
      <c r="F1520" s="166" t="s">
        <v>1062</v>
      </c>
      <c r="H1520" s="165" t="s">
        <v>1</v>
      </c>
      <c r="L1520" s="164"/>
      <c r="M1520" s="167"/>
      <c r="N1520" s="168"/>
      <c r="O1520" s="168"/>
      <c r="P1520" s="168"/>
      <c r="Q1520" s="168"/>
      <c r="R1520" s="168"/>
      <c r="S1520" s="168"/>
      <c r="T1520" s="169"/>
      <c r="AT1520" s="165" t="s">
        <v>230</v>
      </c>
      <c r="AU1520" s="165" t="s">
        <v>84</v>
      </c>
      <c r="AV1520" s="13" t="s">
        <v>82</v>
      </c>
      <c r="AW1520" s="13" t="s">
        <v>30</v>
      </c>
      <c r="AX1520" s="13" t="s">
        <v>74</v>
      </c>
      <c r="AY1520" s="165" t="s">
        <v>133</v>
      </c>
    </row>
    <row r="1521" spans="2:51" s="14" customFormat="1" ht="11.25">
      <c r="B1521" s="170"/>
      <c r="D1521" s="150" t="s">
        <v>230</v>
      </c>
      <c r="E1521" s="171" t="s">
        <v>1</v>
      </c>
      <c r="F1521" s="172" t="s">
        <v>1621</v>
      </c>
      <c r="H1521" s="173">
        <v>3</v>
      </c>
      <c r="L1521" s="170"/>
      <c r="M1521" s="174"/>
      <c r="N1521" s="175"/>
      <c r="O1521" s="175"/>
      <c r="P1521" s="175"/>
      <c r="Q1521" s="175"/>
      <c r="R1521" s="175"/>
      <c r="S1521" s="175"/>
      <c r="T1521" s="176"/>
      <c r="AT1521" s="171" t="s">
        <v>230</v>
      </c>
      <c r="AU1521" s="171" t="s">
        <v>84</v>
      </c>
      <c r="AV1521" s="14" t="s">
        <v>84</v>
      </c>
      <c r="AW1521" s="14" t="s">
        <v>30</v>
      </c>
      <c r="AX1521" s="14" t="s">
        <v>74</v>
      </c>
      <c r="AY1521" s="171" t="s">
        <v>133</v>
      </c>
    </row>
    <row r="1522" spans="2:51" s="14" customFormat="1" ht="11.25">
      <c r="B1522" s="170"/>
      <c r="D1522" s="150" t="s">
        <v>230</v>
      </c>
      <c r="E1522" s="171" t="s">
        <v>1</v>
      </c>
      <c r="F1522" s="172" t="s">
        <v>1622</v>
      </c>
      <c r="H1522" s="173">
        <v>11.04</v>
      </c>
      <c r="L1522" s="170"/>
      <c r="M1522" s="174"/>
      <c r="N1522" s="175"/>
      <c r="O1522" s="175"/>
      <c r="P1522" s="175"/>
      <c r="Q1522" s="175"/>
      <c r="R1522" s="175"/>
      <c r="S1522" s="175"/>
      <c r="T1522" s="176"/>
      <c r="AT1522" s="171" t="s">
        <v>230</v>
      </c>
      <c r="AU1522" s="171" t="s">
        <v>84</v>
      </c>
      <c r="AV1522" s="14" t="s">
        <v>84</v>
      </c>
      <c r="AW1522" s="14" t="s">
        <v>30</v>
      </c>
      <c r="AX1522" s="14" t="s">
        <v>74</v>
      </c>
      <c r="AY1522" s="171" t="s">
        <v>133</v>
      </c>
    </row>
    <row r="1523" spans="2:51" s="13" customFormat="1" ht="11.25">
      <c r="B1523" s="164"/>
      <c r="D1523" s="150" t="s">
        <v>230</v>
      </c>
      <c r="E1523" s="165" t="s">
        <v>1</v>
      </c>
      <c r="F1523" s="166" t="s">
        <v>1056</v>
      </c>
      <c r="H1523" s="165" t="s">
        <v>1</v>
      </c>
      <c r="L1523" s="164"/>
      <c r="M1523" s="167"/>
      <c r="N1523" s="168"/>
      <c r="O1523" s="168"/>
      <c r="P1523" s="168"/>
      <c r="Q1523" s="168"/>
      <c r="R1523" s="168"/>
      <c r="S1523" s="168"/>
      <c r="T1523" s="169"/>
      <c r="AT1523" s="165" t="s">
        <v>230</v>
      </c>
      <c r="AU1523" s="165" t="s">
        <v>84</v>
      </c>
      <c r="AV1523" s="13" t="s">
        <v>82</v>
      </c>
      <c r="AW1523" s="13" t="s">
        <v>30</v>
      </c>
      <c r="AX1523" s="13" t="s">
        <v>74</v>
      </c>
      <c r="AY1523" s="165" t="s">
        <v>133</v>
      </c>
    </row>
    <row r="1524" spans="2:51" s="14" customFormat="1" ht="11.25">
      <c r="B1524" s="170"/>
      <c r="D1524" s="150" t="s">
        <v>230</v>
      </c>
      <c r="E1524" s="171" t="s">
        <v>1</v>
      </c>
      <c r="F1524" s="172" t="s">
        <v>1623</v>
      </c>
      <c r="H1524" s="173">
        <v>2.28</v>
      </c>
      <c r="L1524" s="170"/>
      <c r="M1524" s="174"/>
      <c r="N1524" s="175"/>
      <c r="O1524" s="175"/>
      <c r="P1524" s="175"/>
      <c r="Q1524" s="175"/>
      <c r="R1524" s="175"/>
      <c r="S1524" s="175"/>
      <c r="T1524" s="176"/>
      <c r="AT1524" s="171" t="s">
        <v>230</v>
      </c>
      <c r="AU1524" s="171" t="s">
        <v>84</v>
      </c>
      <c r="AV1524" s="14" t="s">
        <v>84</v>
      </c>
      <c r="AW1524" s="14" t="s">
        <v>30</v>
      </c>
      <c r="AX1524" s="14" t="s">
        <v>74</v>
      </c>
      <c r="AY1524" s="171" t="s">
        <v>133</v>
      </c>
    </row>
    <row r="1525" spans="2:51" s="14" customFormat="1" ht="11.25">
      <c r="B1525" s="170"/>
      <c r="D1525" s="150" t="s">
        <v>230</v>
      </c>
      <c r="E1525" s="171" t="s">
        <v>1</v>
      </c>
      <c r="F1525" s="172" t="s">
        <v>1624</v>
      </c>
      <c r="H1525" s="173">
        <v>11.155</v>
      </c>
      <c r="L1525" s="170"/>
      <c r="M1525" s="174"/>
      <c r="N1525" s="175"/>
      <c r="O1525" s="175"/>
      <c r="P1525" s="175"/>
      <c r="Q1525" s="175"/>
      <c r="R1525" s="175"/>
      <c r="S1525" s="175"/>
      <c r="T1525" s="176"/>
      <c r="AT1525" s="171" t="s">
        <v>230</v>
      </c>
      <c r="AU1525" s="171" t="s">
        <v>84</v>
      </c>
      <c r="AV1525" s="14" t="s">
        <v>84</v>
      </c>
      <c r="AW1525" s="14" t="s">
        <v>30</v>
      </c>
      <c r="AX1525" s="14" t="s">
        <v>74</v>
      </c>
      <c r="AY1525" s="171" t="s">
        <v>133</v>
      </c>
    </row>
    <row r="1526" spans="2:51" s="13" customFormat="1" ht="11.25">
      <c r="B1526" s="164"/>
      <c r="D1526" s="150" t="s">
        <v>230</v>
      </c>
      <c r="E1526" s="165" t="s">
        <v>1</v>
      </c>
      <c r="F1526" s="166" t="s">
        <v>633</v>
      </c>
      <c r="H1526" s="165" t="s">
        <v>1</v>
      </c>
      <c r="L1526" s="164"/>
      <c r="M1526" s="167"/>
      <c r="N1526" s="168"/>
      <c r="O1526" s="168"/>
      <c r="P1526" s="168"/>
      <c r="Q1526" s="168"/>
      <c r="R1526" s="168"/>
      <c r="S1526" s="168"/>
      <c r="T1526" s="169"/>
      <c r="AT1526" s="165" t="s">
        <v>230</v>
      </c>
      <c r="AU1526" s="165" t="s">
        <v>84</v>
      </c>
      <c r="AV1526" s="13" t="s">
        <v>82</v>
      </c>
      <c r="AW1526" s="13" t="s">
        <v>30</v>
      </c>
      <c r="AX1526" s="13" t="s">
        <v>74</v>
      </c>
      <c r="AY1526" s="165" t="s">
        <v>133</v>
      </c>
    </row>
    <row r="1527" spans="2:51" s="13" customFormat="1" ht="11.25">
      <c r="B1527" s="164"/>
      <c r="D1527" s="150" t="s">
        <v>230</v>
      </c>
      <c r="E1527" s="165" t="s">
        <v>1</v>
      </c>
      <c r="F1527" s="166" t="s">
        <v>1625</v>
      </c>
      <c r="H1527" s="165" t="s">
        <v>1</v>
      </c>
      <c r="L1527" s="164"/>
      <c r="M1527" s="167"/>
      <c r="N1527" s="168"/>
      <c r="O1527" s="168"/>
      <c r="P1527" s="168"/>
      <c r="Q1527" s="168"/>
      <c r="R1527" s="168"/>
      <c r="S1527" s="168"/>
      <c r="T1527" s="169"/>
      <c r="AT1527" s="165" t="s">
        <v>230</v>
      </c>
      <c r="AU1527" s="165" t="s">
        <v>84</v>
      </c>
      <c r="AV1527" s="13" t="s">
        <v>82</v>
      </c>
      <c r="AW1527" s="13" t="s">
        <v>30</v>
      </c>
      <c r="AX1527" s="13" t="s">
        <v>74</v>
      </c>
      <c r="AY1527" s="165" t="s">
        <v>133</v>
      </c>
    </row>
    <row r="1528" spans="2:51" s="14" customFormat="1" ht="11.25">
      <c r="B1528" s="170"/>
      <c r="D1528" s="150" t="s">
        <v>230</v>
      </c>
      <c r="E1528" s="171" t="s">
        <v>1</v>
      </c>
      <c r="F1528" s="172" t="s">
        <v>1626</v>
      </c>
      <c r="H1528" s="173">
        <v>19.32</v>
      </c>
      <c r="L1528" s="170"/>
      <c r="M1528" s="174"/>
      <c r="N1528" s="175"/>
      <c r="O1528" s="175"/>
      <c r="P1528" s="175"/>
      <c r="Q1528" s="175"/>
      <c r="R1528" s="175"/>
      <c r="S1528" s="175"/>
      <c r="T1528" s="176"/>
      <c r="AT1528" s="171" t="s">
        <v>230</v>
      </c>
      <c r="AU1528" s="171" t="s">
        <v>84</v>
      </c>
      <c r="AV1528" s="14" t="s">
        <v>84</v>
      </c>
      <c r="AW1528" s="14" t="s">
        <v>30</v>
      </c>
      <c r="AX1528" s="14" t="s">
        <v>74</v>
      </c>
      <c r="AY1528" s="171" t="s">
        <v>133</v>
      </c>
    </row>
    <row r="1529" spans="2:51" s="15" customFormat="1" ht="11.25">
      <c r="B1529" s="177"/>
      <c r="D1529" s="150" t="s">
        <v>230</v>
      </c>
      <c r="E1529" s="178" t="s">
        <v>1</v>
      </c>
      <c r="F1529" s="179" t="s">
        <v>233</v>
      </c>
      <c r="H1529" s="180">
        <v>66.295</v>
      </c>
      <c r="L1529" s="177"/>
      <c r="M1529" s="181"/>
      <c r="N1529" s="182"/>
      <c r="O1529" s="182"/>
      <c r="P1529" s="182"/>
      <c r="Q1529" s="182"/>
      <c r="R1529" s="182"/>
      <c r="S1529" s="182"/>
      <c r="T1529" s="183"/>
      <c r="AT1529" s="178" t="s">
        <v>230</v>
      </c>
      <c r="AU1529" s="178" t="s">
        <v>84</v>
      </c>
      <c r="AV1529" s="15" t="s">
        <v>138</v>
      </c>
      <c r="AW1529" s="15" t="s">
        <v>30</v>
      </c>
      <c r="AX1529" s="15" t="s">
        <v>82</v>
      </c>
      <c r="AY1529" s="178" t="s">
        <v>133</v>
      </c>
    </row>
    <row r="1530" spans="1:65" s="2" customFormat="1" ht="33" customHeight="1">
      <c r="A1530" s="30"/>
      <c r="B1530" s="136"/>
      <c r="C1530" s="137" t="s">
        <v>895</v>
      </c>
      <c r="D1530" s="137" t="s">
        <v>134</v>
      </c>
      <c r="E1530" s="138" t="s">
        <v>1627</v>
      </c>
      <c r="F1530" s="139" t="s">
        <v>1628</v>
      </c>
      <c r="G1530" s="140" t="s">
        <v>262</v>
      </c>
      <c r="H1530" s="141">
        <v>47.399</v>
      </c>
      <c r="I1530" s="242"/>
      <c r="J1530" s="142">
        <f>ROUND(I1530*H1530,2)</f>
        <v>0</v>
      </c>
      <c r="K1530" s="143"/>
      <c r="L1530" s="31"/>
      <c r="M1530" s="144" t="s">
        <v>1</v>
      </c>
      <c r="N1530" s="145" t="s">
        <v>39</v>
      </c>
      <c r="O1530" s="146">
        <v>0</v>
      </c>
      <c r="P1530" s="146">
        <f>O1530*H1530</f>
        <v>0</v>
      </c>
      <c r="Q1530" s="146">
        <v>0</v>
      </c>
      <c r="R1530" s="146">
        <f>Q1530*H1530</f>
        <v>0</v>
      </c>
      <c r="S1530" s="146">
        <v>0</v>
      </c>
      <c r="T1530" s="147">
        <f>S1530*H1530</f>
        <v>0</v>
      </c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R1530" s="148" t="s">
        <v>169</v>
      </c>
      <c r="AT1530" s="148" t="s">
        <v>134</v>
      </c>
      <c r="AU1530" s="148" t="s">
        <v>84</v>
      </c>
      <c r="AY1530" s="18" t="s">
        <v>133</v>
      </c>
      <c r="BE1530" s="149">
        <f>IF(N1530="základní",J1530,0)</f>
        <v>0</v>
      </c>
      <c r="BF1530" s="149">
        <f>IF(N1530="snížená",J1530,0)</f>
        <v>0</v>
      </c>
      <c r="BG1530" s="149">
        <f>IF(N1530="zákl. přenesená",J1530,0)</f>
        <v>0</v>
      </c>
      <c r="BH1530" s="149">
        <f>IF(N1530="sníž. přenesená",J1530,0)</f>
        <v>0</v>
      </c>
      <c r="BI1530" s="149">
        <f>IF(N1530="nulová",J1530,0)</f>
        <v>0</v>
      </c>
      <c r="BJ1530" s="18" t="s">
        <v>82</v>
      </c>
      <c r="BK1530" s="149">
        <f>ROUND(I1530*H1530,2)</f>
        <v>0</v>
      </c>
      <c r="BL1530" s="18" t="s">
        <v>169</v>
      </c>
      <c r="BM1530" s="148" t="s">
        <v>1629</v>
      </c>
    </row>
    <row r="1531" spans="2:51" s="13" customFormat="1" ht="11.25">
      <c r="B1531" s="164"/>
      <c r="D1531" s="150" t="s">
        <v>230</v>
      </c>
      <c r="E1531" s="165" t="s">
        <v>1</v>
      </c>
      <c r="F1531" s="166" t="s">
        <v>1062</v>
      </c>
      <c r="H1531" s="165" t="s">
        <v>1</v>
      </c>
      <c r="L1531" s="164"/>
      <c r="M1531" s="167"/>
      <c r="N1531" s="168"/>
      <c r="O1531" s="168"/>
      <c r="P1531" s="168"/>
      <c r="Q1531" s="168"/>
      <c r="R1531" s="168"/>
      <c r="S1531" s="168"/>
      <c r="T1531" s="169"/>
      <c r="AT1531" s="165" t="s">
        <v>230</v>
      </c>
      <c r="AU1531" s="165" t="s">
        <v>84</v>
      </c>
      <c r="AV1531" s="13" t="s">
        <v>82</v>
      </c>
      <c r="AW1531" s="13" t="s">
        <v>30</v>
      </c>
      <c r="AX1531" s="13" t="s">
        <v>74</v>
      </c>
      <c r="AY1531" s="165" t="s">
        <v>133</v>
      </c>
    </row>
    <row r="1532" spans="2:51" s="13" customFormat="1" ht="11.25">
      <c r="B1532" s="164"/>
      <c r="D1532" s="150" t="s">
        <v>230</v>
      </c>
      <c r="E1532" s="165" t="s">
        <v>1</v>
      </c>
      <c r="F1532" s="166" t="s">
        <v>1630</v>
      </c>
      <c r="H1532" s="165" t="s">
        <v>1</v>
      </c>
      <c r="L1532" s="164"/>
      <c r="M1532" s="167"/>
      <c r="N1532" s="168"/>
      <c r="O1532" s="168"/>
      <c r="P1532" s="168"/>
      <c r="Q1532" s="168"/>
      <c r="R1532" s="168"/>
      <c r="S1532" s="168"/>
      <c r="T1532" s="169"/>
      <c r="AT1532" s="165" t="s">
        <v>230</v>
      </c>
      <c r="AU1532" s="165" t="s">
        <v>84</v>
      </c>
      <c r="AV1532" s="13" t="s">
        <v>82</v>
      </c>
      <c r="AW1532" s="13" t="s">
        <v>30</v>
      </c>
      <c r="AX1532" s="13" t="s">
        <v>74</v>
      </c>
      <c r="AY1532" s="165" t="s">
        <v>133</v>
      </c>
    </row>
    <row r="1533" spans="2:51" s="14" customFormat="1" ht="11.25">
      <c r="B1533" s="170"/>
      <c r="D1533" s="150" t="s">
        <v>230</v>
      </c>
      <c r="E1533" s="171" t="s">
        <v>1</v>
      </c>
      <c r="F1533" s="172" t="s">
        <v>1631</v>
      </c>
      <c r="H1533" s="173">
        <v>9.292</v>
      </c>
      <c r="L1533" s="170"/>
      <c r="M1533" s="174"/>
      <c r="N1533" s="175"/>
      <c r="O1533" s="175"/>
      <c r="P1533" s="175"/>
      <c r="Q1533" s="175"/>
      <c r="R1533" s="175"/>
      <c r="S1533" s="175"/>
      <c r="T1533" s="176"/>
      <c r="AT1533" s="171" t="s">
        <v>230</v>
      </c>
      <c r="AU1533" s="171" t="s">
        <v>84</v>
      </c>
      <c r="AV1533" s="14" t="s">
        <v>84</v>
      </c>
      <c r="AW1533" s="14" t="s">
        <v>30</v>
      </c>
      <c r="AX1533" s="14" t="s">
        <v>74</v>
      </c>
      <c r="AY1533" s="171" t="s">
        <v>133</v>
      </c>
    </row>
    <row r="1534" spans="2:51" s="14" customFormat="1" ht="11.25">
      <c r="B1534" s="170"/>
      <c r="D1534" s="150" t="s">
        <v>230</v>
      </c>
      <c r="E1534" s="171" t="s">
        <v>1</v>
      </c>
      <c r="F1534" s="172" t="s">
        <v>1632</v>
      </c>
      <c r="H1534" s="173">
        <v>2.208</v>
      </c>
      <c r="L1534" s="170"/>
      <c r="M1534" s="174"/>
      <c r="N1534" s="175"/>
      <c r="O1534" s="175"/>
      <c r="P1534" s="175"/>
      <c r="Q1534" s="175"/>
      <c r="R1534" s="175"/>
      <c r="S1534" s="175"/>
      <c r="T1534" s="176"/>
      <c r="AT1534" s="171" t="s">
        <v>230</v>
      </c>
      <c r="AU1534" s="171" t="s">
        <v>84</v>
      </c>
      <c r="AV1534" s="14" t="s">
        <v>84</v>
      </c>
      <c r="AW1534" s="14" t="s">
        <v>30</v>
      </c>
      <c r="AX1534" s="14" t="s">
        <v>74</v>
      </c>
      <c r="AY1534" s="171" t="s">
        <v>133</v>
      </c>
    </row>
    <row r="1535" spans="2:51" s="13" customFormat="1" ht="11.25">
      <c r="B1535" s="164"/>
      <c r="D1535" s="150" t="s">
        <v>230</v>
      </c>
      <c r="E1535" s="165" t="s">
        <v>1</v>
      </c>
      <c r="F1535" s="166" t="s">
        <v>1633</v>
      </c>
      <c r="H1535" s="165" t="s">
        <v>1</v>
      </c>
      <c r="L1535" s="164"/>
      <c r="M1535" s="167"/>
      <c r="N1535" s="168"/>
      <c r="O1535" s="168"/>
      <c r="P1535" s="168"/>
      <c r="Q1535" s="168"/>
      <c r="R1535" s="168"/>
      <c r="S1535" s="168"/>
      <c r="T1535" s="169"/>
      <c r="AT1535" s="165" t="s">
        <v>230</v>
      </c>
      <c r="AU1535" s="165" t="s">
        <v>84</v>
      </c>
      <c r="AV1535" s="13" t="s">
        <v>82</v>
      </c>
      <c r="AW1535" s="13" t="s">
        <v>30</v>
      </c>
      <c r="AX1535" s="13" t="s">
        <v>74</v>
      </c>
      <c r="AY1535" s="165" t="s">
        <v>133</v>
      </c>
    </row>
    <row r="1536" spans="2:51" s="14" customFormat="1" ht="11.25">
      <c r="B1536" s="170"/>
      <c r="D1536" s="150" t="s">
        <v>230</v>
      </c>
      <c r="E1536" s="171" t="s">
        <v>1</v>
      </c>
      <c r="F1536" s="172" t="s">
        <v>1634</v>
      </c>
      <c r="H1536" s="173">
        <v>4.485</v>
      </c>
      <c r="L1536" s="170"/>
      <c r="M1536" s="174"/>
      <c r="N1536" s="175"/>
      <c r="O1536" s="175"/>
      <c r="P1536" s="175"/>
      <c r="Q1536" s="175"/>
      <c r="R1536" s="175"/>
      <c r="S1536" s="175"/>
      <c r="T1536" s="176"/>
      <c r="AT1536" s="171" t="s">
        <v>230</v>
      </c>
      <c r="AU1536" s="171" t="s">
        <v>84</v>
      </c>
      <c r="AV1536" s="14" t="s">
        <v>84</v>
      </c>
      <c r="AW1536" s="14" t="s">
        <v>30</v>
      </c>
      <c r="AX1536" s="14" t="s">
        <v>74</v>
      </c>
      <c r="AY1536" s="171" t="s">
        <v>133</v>
      </c>
    </row>
    <row r="1537" spans="2:51" s="13" customFormat="1" ht="11.25">
      <c r="B1537" s="164"/>
      <c r="D1537" s="150" t="s">
        <v>230</v>
      </c>
      <c r="E1537" s="165" t="s">
        <v>1</v>
      </c>
      <c r="F1537" s="166" t="s">
        <v>1056</v>
      </c>
      <c r="H1537" s="165" t="s">
        <v>1</v>
      </c>
      <c r="L1537" s="164"/>
      <c r="M1537" s="167"/>
      <c r="N1537" s="168"/>
      <c r="O1537" s="168"/>
      <c r="P1537" s="168"/>
      <c r="Q1537" s="168"/>
      <c r="R1537" s="168"/>
      <c r="S1537" s="168"/>
      <c r="T1537" s="169"/>
      <c r="AT1537" s="165" t="s">
        <v>230</v>
      </c>
      <c r="AU1537" s="165" t="s">
        <v>84</v>
      </c>
      <c r="AV1537" s="13" t="s">
        <v>82</v>
      </c>
      <c r="AW1537" s="13" t="s">
        <v>30</v>
      </c>
      <c r="AX1537" s="13" t="s">
        <v>74</v>
      </c>
      <c r="AY1537" s="165" t="s">
        <v>133</v>
      </c>
    </row>
    <row r="1538" spans="2:51" s="13" customFormat="1" ht="11.25">
      <c r="B1538" s="164"/>
      <c r="D1538" s="150" t="s">
        <v>230</v>
      </c>
      <c r="E1538" s="165" t="s">
        <v>1</v>
      </c>
      <c r="F1538" s="166" t="s">
        <v>1630</v>
      </c>
      <c r="H1538" s="165" t="s">
        <v>1</v>
      </c>
      <c r="L1538" s="164"/>
      <c r="M1538" s="167"/>
      <c r="N1538" s="168"/>
      <c r="O1538" s="168"/>
      <c r="P1538" s="168"/>
      <c r="Q1538" s="168"/>
      <c r="R1538" s="168"/>
      <c r="S1538" s="168"/>
      <c r="T1538" s="169"/>
      <c r="AT1538" s="165" t="s">
        <v>230</v>
      </c>
      <c r="AU1538" s="165" t="s">
        <v>84</v>
      </c>
      <c r="AV1538" s="13" t="s">
        <v>82</v>
      </c>
      <c r="AW1538" s="13" t="s">
        <v>30</v>
      </c>
      <c r="AX1538" s="13" t="s">
        <v>74</v>
      </c>
      <c r="AY1538" s="165" t="s">
        <v>133</v>
      </c>
    </row>
    <row r="1539" spans="2:51" s="14" customFormat="1" ht="11.25">
      <c r="B1539" s="170"/>
      <c r="D1539" s="150" t="s">
        <v>230</v>
      </c>
      <c r="E1539" s="171" t="s">
        <v>1</v>
      </c>
      <c r="F1539" s="172" t="s">
        <v>1635</v>
      </c>
      <c r="H1539" s="173">
        <v>12.144</v>
      </c>
      <c r="L1539" s="170"/>
      <c r="M1539" s="174"/>
      <c r="N1539" s="175"/>
      <c r="O1539" s="175"/>
      <c r="P1539" s="175"/>
      <c r="Q1539" s="175"/>
      <c r="R1539" s="175"/>
      <c r="S1539" s="175"/>
      <c r="T1539" s="176"/>
      <c r="AT1539" s="171" t="s">
        <v>230</v>
      </c>
      <c r="AU1539" s="171" t="s">
        <v>84</v>
      </c>
      <c r="AV1539" s="14" t="s">
        <v>84</v>
      </c>
      <c r="AW1539" s="14" t="s">
        <v>30</v>
      </c>
      <c r="AX1539" s="14" t="s">
        <v>74</v>
      </c>
      <c r="AY1539" s="171" t="s">
        <v>133</v>
      </c>
    </row>
    <row r="1540" spans="2:51" s="13" customFormat="1" ht="11.25">
      <c r="B1540" s="164"/>
      <c r="D1540" s="150" t="s">
        <v>230</v>
      </c>
      <c r="E1540" s="165" t="s">
        <v>1</v>
      </c>
      <c r="F1540" s="166" t="s">
        <v>1633</v>
      </c>
      <c r="H1540" s="165" t="s">
        <v>1</v>
      </c>
      <c r="L1540" s="164"/>
      <c r="M1540" s="167"/>
      <c r="N1540" s="168"/>
      <c r="O1540" s="168"/>
      <c r="P1540" s="168"/>
      <c r="Q1540" s="168"/>
      <c r="R1540" s="168"/>
      <c r="S1540" s="168"/>
      <c r="T1540" s="169"/>
      <c r="AT1540" s="165" t="s">
        <v>230</v>
      </c>
      <c r="AU1540" s="165" t="s">
        <v>84</v>
      </c>
      <c r="AV1540" s="13" t="s">
        <v>82</v>
      </c>
      <c r="AW1540" s="13" t="s">
        <v>30</v>
      </c>
      <c r="AX1540" s="13" t="s">
        <v>74</v>
      </c>
      <c r="AY1540" s="165" t="s">
        <v>133</v>
      </c>
    </row>
    <row r="1541" spans="2:51" s="14" customFormat="1" ht="11.25">
      <c r="B1541" s="170"/>
      <c r="D1541" s="150" t="s">
        <v>230</v>
      </c>
      <c r="E1541" s="171" t="s">
        <v>1</v>
      </c>
      <c r="F1541" s="172" t="s">
        <v>1636</v>
      </c>
      <c r="H1541" s="173">
        <v>4.37</v>
      </c>
      <c r="L1541" s="170"/>
      <c r="M1541" s="174"/>
      <c r="N1541" s="175"/>
      <c r="O1541" s="175"/>
      <c r="P1541" s="175"/>
      <c r="Q1541" s="175"/>
      <c r="R1541" s="175"/>
      <c r="S1541" s="175"/>
      <c r="T1541" s="176"/>
      <c r="AT1541" s="171" t="s">
        <v>230</v>
      </c>
      <c r="AU1541" s="171" t="s">
        <v>84</v>
      </c>
      <c r="AV1541" s="14" t="s">
        <v>84</v>
      </c>
      <c r="AW1541" s="14" t="s">
        <v>30</v>
      </c>
      <c r="AX1541" s="14" t="s">
        <v>74</v>
      </c>
      <c r="AY1541" s="171" t="s">
        <v>133</v>
      </c>
    </row>
    <row r="1542" spans="2:51" s="13" customFormat="1" ht="11.25">
      <c r="B1542" s="164"/>
      <c r="D1542" s="150" t="s">
        <v>230</v>
      </c>
      <c r="E1542" s="165" t="s">
        <v>1</v>
      </c>
      <c r="F1542" s="166" t="s">
        <v>530</v>
      </c>
      <c r="H1542" s="165" t="s">
        <v>1</v>
      </c>
      <c r="L1542" s="164"/>
      <c r="M1542" s="167"/>
      <c r="N1542" s="168"/>
      <c r="O1542" s="168"/>
      <c r="P1542" s="168"/>
      <c r="Q1542" s="168"/>
      <c r="R1542" s="168"/>
      <c r="S1542" s="168"/>
      <c r="T1542" s="169"/>
      <c r="AT1542" s="165" t="s">
        <v>230</v>
      </c>
      <c r="AU1542" s="165" t="s">
        <v>84</v>
      </c>
      <c r="AV1542" s="13" t="s">
        <v>82</v>
      </c>
      <c r="AW1542" s="13" t="s">
        <v>30</v>
      </c>
      <c r="AX1542" s="13" t="s">
        <v>74</v>
      </c>
      <c r="AY1542" s="165" t="s">
        <v>133</v>
      </c>
    </row>
    <row r="1543" spans="2:51" s="14" customFormat="1" ht="11.25">
      <c r="B1543" s="170"/>
      <c r="D1543" s="150" t="s">
        <v>230</v>
      </c>
      <c r="E1543" s="171" t="s">
        <v>1</v>
      </c>
      <c r="F1543" s="172" t="s">
        <v>1637</v>
      </c>
      <c r="H1543" s="173">
        <v>13.04</v>
      </c>
      <c r="L1543" s="170"/>
      <c r="M1543" s="174"/>
      <c r="N1543" s="175"/>
      <c r="O1543" s="175"/>
      <c r="P1543" s="175"/>
      <c r="Q1543" s="175"/>
      <c r="R1543" s="175"/>
      <c r="S1543" s="175"/>
      <c r="T1543" s="176"/>
      <c r="AT1543" s="171" t="s">
        <v>230</v>
      </c>
      <c r="AU1543" s="171" t="s">
        <v>84</v>
      </c>
      <c r="AV1543" s="14" t="s">
        <v>84</v>
      </c>
      <c r="AW1543" s="14" t="s">
        <v>30</v>
      </c>
      <c r="AX1543" s="14" t="s">
        <v>74</v>
      </c>
      <c r="AY1543" s="171" t="s">
        <v>133</v>
      </c>
    </row>
    <row r="1544" spans="2:51" s="13" customFormat="1" ht="11.25">
      <c r="B1544" s="164"/>
      <c r="D1544" s="150" t="s">
        <v>230</v>
      </c>
      <c r="E1544" s="165" t="s">
        <v>1</v>
      </c>
      <c r="F1544" s="166" t="s">
        <v>633</v>
      </c>
      <c r="H1544" s="165" t="s">
        <v>1</v>
      </c>
      <c r="L1544" s="164"/>
      <c r="M1544" s="167"/>
      <c r="N1544" s="168"/>
      <c r="O1544" s="168"/>
      <c r="P1544" s="168"/>
      <c r="Q1544" s="168"/>
      <c r="R1544" s="168"/>
      <c r="S1544" s="168"/>
      <c r="T1544" s="169"/>
      <c r="AT1544" s="165" t="s">
        <v>230</v>
      </c>
      <c r="AU1544" s="165" t="s">
        <v>84</v>
      </c>
      <c r="AV1544" s="13" t="s">
        <v>82</v>
      </c>
      <c r="AW1544" s="13" t="s">
        <v>30</v>
      </c>
      <c r="AX1544" s="13" t="s">
        <v>74</v>
      </c>
      <c r="AY1544" s="165" t="s">
        <v>133</v>
      </c>
    </row>
    <row r="1545" spans="2:51" s="13" customFormat="1" ht="11.25">
      <c r="B1545" s="164"/>
      <c r="D1545" s="150" t="s">
        <v>230</v>
      </c>
      <c r="E1545" s="165" t="s">
        <v>1</v>
      </c>
      <c r="F1545" s="166" t="s">
        <v>1638</v>
      </c>
      <c r="H1545" s="165" t="s">
        <v>1</v>
      </c>
      <c r="L1545" s="164"/>
      <c r="M1545" s="167"/>
      <c r="N1545" s="168"/>
      <c r="O1545" s="168"/>
      <c r="P1545" s="168"/>
      <c r="Q1545" s="168"/>
      <c r="R1545" s="168"/>
      <c r="S1545" s="168"/>
      <c r="T1545" s="169"/>
      <c r="AT1545" s="165" t="s">
        <v>230</v>
      </c>
      <c r="AU1545" s="165" t="s">
        <v>84</v>
      </c>
      <c r="AV1545" s="13" t="s">
        <v>82</v>
      </c>
      <c r="AW1545" s="13" t="s">
        <v>30</v>
      </c>
      <c r="AX1545" s="13" t="s">
        <v>74</v>
      </c>
      <c r="AY1545" s="165" t="s">
        <v>133</v>
      </c>
    </row>
    <row r="1546" spans="2:51" s="13" customFormat="1" ht="11.25">
      <c r="B1546" s="164"/>
      <c r="D1546" s="150" t="s">
        <v>230</v>
      </c>
      <c r="E1546" s="165" t="s">
        <v>1</v>
      </c>
      <c r="F1546" s="166" t="s">
        <v>1630</v>
      </c>
      <c r="H1546" s="165" t="s">
        <v>1</v>
      </c>
      <c r="L1546" s="164"/>
      <c r="M1546" s="167"/>
      <c r="N1546" s="168"/>
      <c r="O1546" s="168"/>
      <c r="P1546" s="168"/>
      <c r="Q1546" s="168"/>
      <c r="R1546" s="168"/>
      <c r="S1546" s="168"/>
      <c r="T1546" s="169"/>
      <c r="AT1546" s="165" t="s">
        <v>230</v>
      </c>
      <c r="AU1546" s="165" t="s">
        <v>84</v>
      </c>
      <c r="AV1546" s="13" t="s">
        <v>82</v>
      </c>
      <c r="AW1546" s="13" t="s">
        <v>30</v>
      </c>
      <c r="AX1546" s="13" t="s">
        <v>74</v>
      </c>
      <c r="AY1546" s="165" t="s">
        <v>133</v>
      </c>
    </row>
    <row r="1547" spans="2:51" s="14" customFormat="1" ht="11.25">
      <c r="B1547" s="170"/>
      <c r="D1547" s="150" t="s">
        <v>230</v>
      </c>
      <c r="E1547" s="171" t="s">
        <v>1</v>
      </c>
      <c r="F1547" s="172" t="s">
        <v>1616</v>
      </c>
      <c r="H1547" s="173">
        <v>1.86</v>
      </c>
      <c r="L1547" s="170"/>
      <c r="M1547" s="174"/>
      <c r="N1547" s="175"/>
      <c r="O1547" s="175"/>
      <c r="P1547" s="175"/>
      <c r="Q1547" s="175"/>
      <c r="R1547" s="175"/>
      <c r="S1547" s="175"/>
      <c r="T1547" s="176"/>
      <c r="AT1547" s="171" t="s">
        <v>230</v>
      </c>
      <c r="AU1547" s="171" t="s">
        <v>84</v>
      </c>
      <c r="AV1547" s="14" t="s">
        <v>84</v>
      </c>
      <c r="AW1547" s="14" t="s">
        <v>30</v>
      </c>
      <c r="AX1547" s="14" t="s">
        <v>74</v>
      </c>
      <c r="AY1547" s="171" t="s">
        <v>133</v>
      </c>
    </row>
    <row r="1548" spans="2:51" s="15" customFormat="1" ht="11.25">
      <c r="B1548" s="177"/>
      <c r="D1548" s="150" t="s">
        <v>230</v>
      </c>
      <c r="E1548" s="178" t="s">
        <v>1</v>
      </c>
      <c r="F1548" s="179" t="s">
        <v>233</v>
      </c>
      <c r="H1548" s="180">
        <v>47.398999999999994</v>
      </c>
      <c r="L1548" s="177"/>
      <c r="M1548" s="181"/>
      <c r="N1548" s="182"/>
      <c r="O1548" s="182"/>
      <c r="P1548" s="182"/>
      <c r="Q1548" s="182"/>
      <c r="R1548" s="182"/>
      <c r="S1548" s="182"/>
      <c r="T1548" s="183"/>
      <c r="AT1548" s="178" t="s">
        <v>230</v>
      </c>
      <c r="AU1548" s="178" t="s">
        <v>84</v>
      </c>
      <c r="AV1548" s="15" t="s">
        <v>138</v>
      </c>
      <c r="AW1548" s="15" t="s">
        <v>30</v>
      </c>
      <c r="AX1548" s="15" t="s">
        <v>82</v>
      </c>
      <c r="AY1548" s="178" t="s">
        <v>133</v>
      </c>
    </row>
    <row r="1549" spans="1:65" s="2" customFormat="1" ht="16.5" customHeight="1">
      <c r="A1549" s="30"/>
      <c r="B1549" s="136"/>
      <c r="C1549" s="184" t="s">
        <v>1639</v>
      </c>
      <c r="D1549" s="184" t="s">
        <v>244</v>
      </c>
      <c r="E1549" s="185" t="s">
        <v>1640</v>
      </c>
      <c r="F1549" s="186" t="s">
        <v>1641</v>
      </c>
      <c r="G1549" s="187" t="s">
        <v>262</v>
      </c>
      <c r="H1549" s="188">
        <v>42.398</v>
      </c>
      <c r="I1549" s="245"/>
      <c r="J1549" s="189">
        <f>ROUND(I1549*H1549,2)</f>
        <v>0</v>
      </c>
      <c r="K1549" s="190"/>
      <c r="L1549" s="191"/>
      <c r="M1549" s="192" t="s">
        <v>1</v>
      </c>
      <c r="N1549" s="193" t="s">
        <v>39</v>
      </c>
      <c r="O1549" s="146">
        <v>0</v>
      </c>
      <c r="P1549" s="146">
        <f>O1549*H1549</f>
        <v>0</v>
      </c>
      <c r="Q1549" s="146">
        <v>0</v>
      </c>
      <c r="R1549" s="146">
        <f>Q1549*H1549</f>
        <v>0</v>
      </c>
      <c r="S1549" s="146">
        <v>0</v>
      </c>
      <c r="T1549" s="147">
        <f>S1549*H1549</f>
        <v>0</v>
      </c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R1549" s="148" t="s">
        <v>281</v>
      </c>
      <c r="AT1549" s="148" t="s">
        <v>244</v>
      </c>
      <c r="AU1549" s="148" t="s">
        <v>84</v>
      </c>
      <c r="AY1549" s="18" t="s">
        <v>133</v>
      </c>
      <c r="BE1549" s="149">
        <f>IF(N1549="základní",J1549,0)</f>
        <v>0</v>
      </c>
      <c r="BF1549" s="149">
        <f>IF(N1549="snížená",J1549,0)</f>
        <v>0</v>
      </c>
      <c r="BG1549" s="149">
        <f>IF(N1549="zákl. přenesená",J1549,0)</f>
        <v>0</v>
      </c>
      <c r="BH1549" s="149">
        <f>IF(N1549="sníž. přenesená",J1549,0)</f>
        <v>0</v>
      </c>
      <c r="BI1549" s="149">
        <f>IF(N1549="nulová",J1549,0)</f>
        <v>0</v>
      </c>
      <c r="BJ1549" s="18" t="s">
        <v>82</v>
      </c>
      <c r="BK1549" s="149">
        <f>ROUND(I1549*H1549,2)</f>
        <v>0</v>
      </c>
      <c r="BL1549" s="18" t="s">
        <v>169</v>
      </c>
      <c r="BM1549" s="148" t="s">
        <v>1642</v>
      </c>
    </row>
    <row r="1550" spans="2:51" s="13" customFormat="1" ht="11.25">
      <c r="B1550" s="164"/>
      <c r="D1550" s="150" t="s">
        <v>230</v>
      </c>
      <c r="E1550" s="165" t="s">
        <v>1</v>
      </c>
      <c r="F1550" s="166" t="s">
        <v>1062</v>
      </c>
      <c r="H1550" s="165" t="s">
        <v>1</v>
      </c>
      <c r="L1550" s="164"/>
      <c r="M1550" s="167"/>
      <c r="N1550" s="168"/>
      <c r="O1550" s="168"/>
      <c r="P1550" s="168"/>
      <c r="Q1550" s="168"/>
      <c r="R1550" s="168"/>
      <c r="S1550" s="168"/>
      <c r="T1550" s="169"/>
      <c r="AT1550" s="165" t="s">
        <v>230</v>
      </c>
      <c r="AU1550" s="165" t="s">
        <v>84</v>
      </c>
      <c r="AV1550" s="13" t="s">
        <v>82</v>
      </c>
      <c r="AW1550" s="13" t="s">
        <v>30</v>
      </c>
      <c r="AX1550" s="13" t="s">
        <v>74</v>
      </c>
      <c r="AY1550" s="165" t="s">
        <v>133</v>
      </c>
    </row>
    <row r="1551" spans="2:51" s="13" customFormat="1" ht="11.25">
      <c r="B1551" s="164"/>
      <c r="D1551" s="150" t="s">
        <v>230</v>
      </c>
      <c r="E1551" s="165" t="s">
        <v>1</v>
      </c>
      <c r="F1551" s="166" t="s">
        <v>1630</v>
      </c>
      <c r="H1551" s="165" t="s">
        <v>1</v>
      </c>
      <c r="L1551" s="164"/>
      <c r="M1551" s="167"/>
      <c r="N1551" s="168"/>
      <c r="O1551" s="168"/>
      <c r="P1551" s="168"/>
      <c r="Q1551" s="168"/>
      <c r="R1551" s="168"/>
      <c r="S1551" s="168"/>
      <c r="T1551" s="169"/>
      <c r="AT1551" s="165" t="s">
        <v>230</v>
      </c>
      <c r="AU1551" s="165" t="s">
        <v>84</v>
      </c>
      <c r="AV1551" s="13" t="s">
        <v>82</v>
      </c>
      <c r="AW1551" s="13" t="s">
        <v>30</v>
      </c>
      <c r="AX1551" s="13" t="s">
        <v>74</v>
      </c>
      <c r="AY1551" s="165" t="s">
        <v>133</v>
      </c>
    </row>
    <row r="1552" spans="2:51" s="14" customFormat="1" ht="11.25">
      <c r="B1552" s="170"/>
      <c r="D1552" s="150" t="s">
        <v>230</v>
      </c>
      <c r="E1552" s="171" t="s">
        <v>1</v>
      </c>
      <c r="F1552" s="172" t="s">
        <v>1631</v>
      </c>
      <c r="H1552" s="173">
        <v>9.292</v>
      </c>
      <c r="L1552" s="170"/>
      <c r="M1552" s="174"/>
      <c r="N1552" s="175"/>
      <c r="O1552" s="175"/>
      <c r="P1552" s="175"/>
      <c r="Q1552" s="175"/>
      <c r="R1552" s="175"/>
      <c r="S1552" s="175"/>
      <c r="T1552" s="176"/>
      <c r="AT1552" s="171" t="s">
        <v>230</v>
      </c>
      <c r="AU1552" s="171" t="s">
        <v>84</v>
      </c>
      <c r="AV1552" s="14" t="s">
        <v>84</v>
      </c>
      <c r="AW1552" s="14" t="s">
        <v>30</v>
      </c>
      <c r="AX1552" s="14" t="s">
        <v>74</v>
      </c>
      <c r="AY1552" s="171" t="s">
        <v>133</v>
      </c>
    </row>
    <row r="1553" spans="2:51" s="14" customFormat="1" ht="11.25">
      <c r="B1553" s="170"/>
      <c r="D1553" s="150" t="s">
        <v>230</v>
      </c>
      <c r="E1553" s="171" t="s">
        <v>1</v>
      </c>
      <c r="F1553" s="172" t="s">
        <v>1632</v>
      </c>
      <c r="H1553" s="173">
        <v>2.208</v>
      </c>
      <c r="L1553" s="170"/>
      <c r="M1553" s="174"/>
      <c r="N1553" s="175"/>
      <c r="O1553" s="175"/>
      <c r="P1553" s="175"/>
      <c r="Q1553" s="175"/>
      <c r="R1553" s="175"/>
      <c r="S1553" s="175"/>
      <c r="T1553" s="176"/>
      <c r="AT1553" s="171" t="s">
        <v>230</v>
      </c>
      <c r="AU1553" s="171" t="s">
        <v>84</v>
      </c>
      <c r="AV1553" s="14" t="s">
        <v>84</v>
      </c>
      <c r="AW1553" s="14" t="s">
        <v>30</v>
      </c>
      <c r="AX1553" s="14" t="s">
        <v>74</v>
      </c>
      <c r="AY1553" s="171" t="s">
        <v>133</v>
      </c>
    </row>
    <row r="1554" spans="2:51" s="13" customFormat="1" ht="11.25">
      <c r="B1554" s="164"/>
      <c r="D1554" s="150" t="s">
        <v>230</v>
      </c>
      <c r="E1554" s="165" t="s">
        <v>1</v>
      </c>
      <c r="F1554" s="166" t="s">
        <v>1056</v>
      </c>
      <c r="H1554" s="165" t="s">
        <v>1</v>
      </c>
      <c r="L1554" s="164"/>
      <c r="M1554" s="167"/>
      <c r="N1554" s="168"/>
      <c r="O1554" s="168"/>
      <c r="P1554" s="168"/>
      <c r="Q1554" s="168"/>
      <c r="R1554" s="168"/>
      <c r="S1554" s="168"/>
      <c r="T1554" s="169"/>
      <c r="AT1554" s="165" t="s">
        <v>230</v>
      </c>
      <c r="AU1554" s="165" t="s">
        <v>84</v>
      </c>
      <c r="AV1554" s="13" t="s">
        <v>82</v>
      </c>
      <c r="AW1554" s="13" t="s">
        <v>30</v>
      </c>
      <c r="AX1554" s="13" t="s">
        <v>74</v>
      </c>
      <c r="AY1554" s="165" t="s">
        <v>133</v>
      </c>
    </row>
    <row r="1555" spans="2:51" s="13" customFormat="1" ht="11.25">
      <c r="B1555" s="164"/>
      <c r="D1555" s="150" t="s">
        <v>230</v>
      </c>
      <c r="E1555" s="165" t="s">
        <v>1</v>
      </c>
      <c r="F1555" s="166" t="s">
        <v>1630</v>
      </c>
      <c r="H1555" s="165" t="s">
        <v>1</v>
      </c>
      <c r="L1555" s="164"/>
      <c r="M1555" s="167"/>
      <c r="N1555" s="168"/>
      <c r="O1555" s="168"/>
      <c r="P1555" s="168"/>
      <c r="Q1555" s="168"/>
      <c r="R1555" s="168"/>
      <c r="S1555" s="168"/>
      <c r="T1555" s="169"/>
      <c r="AT1555" s="165" t="s">
        <v>230</v>
      </c>
      <c r="AU1555" s="165" t="s">
        <v>84</v>
      </c>
      <c r="AV1555" s="13" t="s">
        <v>82</v>
      </c>
      <c r="AW1555" s="13" t="s">
        <v>30</v>
      </c>
      <c r="AX1555" s="13" t="s">
        <v>74</v>
      </c>
      <c r="AY1555" s="165" t="s">
        <v>133</v>
      </c>
    </row>
    <row r="1556" spans="2:51" s="14" customFormat="1" ht="11.25">
      <c r="B1556" s="170"/>
      <c r="D1556" s="150" t="s">
        <v>230</v>
      </c>
      <c r="E1556" s="171" t="s">
        <v>1</v>
      </c>
      <c r="F1556" s="172" t="s">
        <v>1635</v>
      </c>
      <c r="H1556" s="173">
        <v>12.144</v>
      </c>
      <c r="L1556" s="170"/>
      <c r="M1556" s="174"/>
      <c r="N1556" s="175"/>
      <c r="O1556" s="175"/>
      <c r="P1556" s="175"/>
      <c r="Q1556" s="175"/>
      <c r="R1556" s="175"/>
      <c r="S1556" s="175"/>
      <c r="T1556" s="176"/>
      <c r="AT1556" s="171" t="s">
        <v>230</v>
      </c>
      <c r="AU1556" s="171" t="s">
        <v>84</v>
      </c>
      <c r="AV1556" s="14" t="s">
        <v>84</v>
      </c>
      <c r="AW1556" s="14" t="s">
        <v>30</v>
      </c>
      <c r="AX1556" s="14" t="s">
        <v>74</v>
      </c>
      <c r="AY1556" s="171" t="s">
        <v>133</v>
      </c>
    </row>
    <row r="1557" spans="2:51" s="13" customFormat="1" ht="11.25">
      <c r="B1557" s="164"/>
      <c r="D1557" s="150" t="s">
        <v>230</v>
      </c>
      <c r="E1557" s="165" t="s">
        <v>1</v>
      </c>
      <c r="F1557" s="166" t="s">
        <v>530</v>
      </c>
      <c r="H1557" s="165" t="s">
        <v>1</v>
      </c>
      <c r="L1557" s="164"/>
      <c r="M1557" s="167"/>
      <c r="N1557" s="168"/>
      <c r="O1557" s="168"/>
      <c r="P1557" s="168"/>
      <c r="Q1557" s="168"/>
      <c r="R1557" s="168"/>
      <c r="S1557" s="168"/>
      <c r="T1557" s="169"/>
      <c r="AT1557" s="165" t="s">
        <v>230</v>
      </c>
      <c r="AU1557" s="165" t="s">
        <v>84</v>
      </c>
      <c r="AV1557" s="13" t="s">
        <v>82</v>
      </c>
      <c r="AW1557" s="13" t="s">
        <v>30</v>
      </c>
      <c r="AX1557" s="13" t="s">
        <v>74</v>
      </c>
      <c r="AY1557" s="165" t="s">
        <v>133</v>
      </c>
    </row>
    <row r="1558" spans="2:51" s="13" customFormat="1" ht="11.25">
      <c r="B1558" s="164"/>
      <c r="D1558" s="150" t="s">
        <v>230</v>
      </c>
      <c r="E1558" s="165" t="s">
        <v>1</v>
      </c>
      <c r="F1558" s="166" t="s">
        <v>1630</v>
      </c>
      <c r="H1558" s="165" t="s">
        <v>1</v>
      </c>
      <c r="L1558" s="164"/>
      <c r="M1558" s="167"/>
      <c r="N1558" s="168"/>
      <c r="O1558" s="168"/>
      <c r="P1558" s="168"/>
      <c r="Q1558" s="168"/>
      <c r="R1558" s="168"/>
      <c r="S1558" s="168"/>
      <c r="T1558" s="169"/>
      <c r="AT1558" s="165" t="s">
        <v>230</v>
      </c>
      <c r="AU1558" s="165" t="s">
        <v>84</v>
      </c>
      <c r="AV1558" s="13" t="s">
        <v>82</v>
      </c>
      <c r="AW1558" s="13" t="s">
        <v>30</v>
      </c>
      <c r="AX1558" s="13" t="s">
        <v>74</v>
      </c>
      <c r="AY1558" s="165" t="s">
        <v>133</v>
      </c>
    </row>
    <row r="1559" spans="2:51" s="14" customFormat="1" ht="11.25">
      <c r="B1559" s="170"/>
      <c r="D1559" s="150" t="s">
        <v>230</v>
      </c>
      <c r="E1559" s="171" t="s">
        <v>1</v>
      </c>
      <c r="F1559" s="172" t="s">
        <v>1637</v>
      </c>
      <c r="H1559" s="173">
        <v>13.04</v>
      </c>
      <c r="L1559" s="170"/>
      <c r="M1559" s="174"/>
      <c r="N1559" s="175"/>
      <c r="O1559" s="175"/>
      <c r="P1559" s="175"/>
      <c r="Q1559" s="175"/>
      <c r="R1559" s="175"/>
      <c r="S1559" s="175"/>
      <c r="T1559" s="176"/>
      <c r="AT1559" s="171" t="s">
        <v>230</v>
      </c>
      <c r="AU1559" s="171" t="s">
        <v>84</v>
      </c>
      <c r="AV1559" s="14" t="s">
        <v>84</v>
      </c>
      <c r="AW1559" s="14" t="s">
        <v>30</v>
      </c>
      <c r="AX1559" s="14" t="s">
        <v>74</v>
      </c>
      <c r="AY1559" s="171" t="s">
        <v>133</v>
      </c>
    </row>
    <row r="1560" spans="2:51" s="13" customFormat="1" ht="11.25">
      <c r="B1560" s="164"/>
      <c r="D1560" s="150" t="s">
        <v>230</v>
      </c>
      <c r="E1560" s="165" t="s">
        <v>1</v>
      </c>
      <c r="F1560" s="166" t="s">
        <v>1638</v>
      </c>
      <c r="H1560" s="165" t="s">
        <v>1</v>
      </c>
      <c r="L1560" s="164"/>
      <c r="M1560" s="167"/>
      <c r="N1560" s="168"/>
      <c r="O1560" s="168"/>
      <c r="P1560" s="168"/>
      <c r="Q1560" s="168"/>
      <c r="R1560" s="168"/>
      <c r="S1560" s="168"/>
      <c r="T1560" s="169"/>
      <c r="AT1560" s="165" t="s">
        <v>230</v>
      </c>
      <c r="AU1560" s="165" t="s">
        <v>84</v>
      </c>
      <c r="AV1560" s="13" t="s">
        <v>82</v>
      </c>
      <c r="AW1560" s="13" t="s">
        <v>30</v>
      </c>
      <c r="AX1560" s="13" t="s">
        <v>74</v>
      </c>
      <c r="AY1560" s="165" t="s">
        <v>133</v>
      </c>
    </row>
    <row r="1561" spans="2:51" s="13" customFormat="1" ht="11.25">
      <c r="B1561" s="164"/>
      <c r="D1561" s="150" t="s">
        <v>230</v>
      </c>
      <c r="E1561" s="165" t="s">
        <v>1</v>
      </c>
      <c r="F1561" s="166" t="s">
        <v>1630</v>
      </c>
      <c r="H1561" s="165" t="s">
        <v>1</v>
      </c>
      <c r="L1561" s="164"/>
      <c r="M1561" s="167"/>
      <c r="N1561" s="168"/>
      <c r="O1561" s="168"/>
      <c r="P1561" s="168"/>
      <c r="Q1561" s="168"/>
      <c r="R1561" s="168"/>
      <c r="S1561" s="168"/>
      <c r="T1561" s="169"/>
      <c r="AT1561" s="165" t="s">
        <v>230</v>
      </c>
      <c r="AU1561" s="165" t="s">
        <v>84</v>
      </c>
      <c r="AV1561" s="13" t="s">
        <v>82</v>
      </c>
      <c r="AW1561" s="13" t="s">
        <v>30</v>
      </c>
      <c r="AX1561" s="13" t="s">
        <v>74</v>
      </c>
      <c r="AY1561" s="165" t="s">
        <v>133</v>
      </c>
    </row>
    <row r="1562" spans="2:51" s="14" customFormat="1" ht="11.25">
      <c r="B1562" s="170"/>
      <c r="D1562" s="150" t="s">
        <v>230</v>
      </c>
      <c r="E1562" s="171" t="s">
        <v>1</v>
      </c>
      <c r="F1562" s="172" t="s">
        <v>1616</v>
      </c>
      <c r="H1562" s="173">
        <v>1.86</v>
      </c>
      <c r="L1562" s="170"/>
      <c r="M1562" s="174"/>
      <c r="N1562" s="175"/>
      <c r="O1562" s="175"/>
      <c r="P1562" s="175"/>
      <c r="Q1562" s="175"/>
      <c r="R1562" s="175"/>
      <c r="S1562" s="175"/>
      <c r="T1562" s="176"/>
      <c r="AT1562" s="171" t="s">
        <v>230</v>
      </c>
      <c r="AU1562" s="171" t="s">
        <v>84</v>
      </c>
      <c r="AV1562" s="14" t="s">
        <v>84</v>
      </c>
      <c r="AW1562" s="14" t="s">
        <v>30</v>
      </c>
      <c r="AX1562" s="14" t="s">
        <v>74</v>
      </c>
      <c r="AY1562" s="171" t="s">
        <v>133</v>
      </c>
    </row>
    <row r="1563" spans="2:51" s="15" customFormat="1" ht="11.25">
      <c r="B1563" s="177"/>
      <c r="D1563" s="150" t="s">
        <v>230</v>
      </c>
      <c r="E1563" s="178" t="s">
        <v>1</v>
      </c>
      <c r="F1563" s="179" t="s">
        <v>233</v>
      </c>
      <c r="H1563" s="180">
        <v>38.544</v>
      </c>
      <c r="L1563" s="177"/>
      <c r="M1563" s="181"/>
      <c r="N1563" s="182"/>
      <c r="O1563" s="182"/>
      <c r="P1563" s="182"/>
      <c r="Q1563" s="182"/>
      <c r="R1563" s="182"/>
      <c r="S1563" s="182"/>
      <c r="T1563" s="183"/>
      <c r="AT1563" s="178" t="s">
        <v>230</v>
      </c>
      <c r="AU1563" s="178" t="s">
        <v>84</v>
      </c>
      <c r="AV1563" s="15" t="s">
        <v>138</v>
      </c>
      <c r="AW1563" s="15" t="s">
        <v>30</v>
      </c>
      <c r="AX1563" s="15" t="s">
        <v>74</v>
      </c>
      <c r="AY1563" s="178" t="s">
        <v>133</v>
      </c>
    </row>
    <row r="1564" spans="2:51" s="14" customFormat="1" ht="11.25">
      <c r="B1564" s="170"/>
      <c r="D1564" s="150" t="s">
        <v>230</v>
      </c>
      <c r="E1564" s="171" t="s">
        <v>1</v>
      </c>
      <c r="F1564" s="172" t="s">
        <v>1643</v>
      </c>
      <c r="H1564" s="173">
        <v>42.398</v>
      </c>
      <c r="L1564" s="170"/>
      <c r="M1564" s="174"/>
      <c r="N1564" s="175"/>
      <c r="O1564" s="175"/>
      <c r="P1564" s="175"/>
      <c r="Q1564" s="175"/>
      <c r="R1564" s="175"/>
      <c r="S1564" s="175"/>
      <c r="T1564" s="176"/>
      <c r="AT1564" s="171" t="s">
        <v>230</v>
      </c>
      <c r="AU1564" s="171" t="s">
        <v>84</v>
      </c>
      <c r="AV1564" s="14" t="s">
        <v>84</v>
      </c>
      <c r="AW1564" s="14" t="s">
        <v>30</v>
      </c>
      <c r="AX1564" s="14" t="s">
        <v>74</v>
      </c>
      <c r="AY1564" s="171" t="s">
        <v>133</v>
      </c>
    </row>
    <row r="1565" spans="2:51" s="15" customFormat="1" ht="11.25">
      <c r="B1565" s="177"/>
      <c r="D1565" s="150" t="s">
        <v>230</v>
      </c>
      <c r="E1565" s="178" t="s">
        <v>1</v>
      </c>
      <c r="F1565" s="179" t="s">
        <v>233</v>
      </c>
      <c r="H1565" s="180">
        <v>42.398</v>
      </c>
      <c r="L1565" s="177"/>
      <c r="M1565" s="181"/>
      <c r="N1565" s="182"/>
      <c r="O1565" s="182"/>
      <c r="P1565" s="182"/>
      <c r="Q1565" s="182"/>
      <c r="R1565" s="182"/>
      <c r="S1565" s="182"/>
      <c r="T1565" s="183"/>
      <c r="AT1565" s="178" t="s">
        <v>230</v>
      </c>
      <c r="AU1565" s="178" t="s">
        <v>84</v>
      </c>
      <c r="AV1565" s="15" t="s">
        <v>138</v>
      </c>
      <c r="AW1565" s="15" t="s">
        <v>30</v>
      </c>
      <c r="AX1565" s="15" t="s">
        <v>82</v>
      </c>
      <c r="AY1565" s="178" t="s">
        <v>133</v>
      </c>
    </row>
    <row r="1566" spans="1:65" s="2" customFormat="1" ht="21.75" customHeight="1">
      <c r="A1566" s="30"/>
      <c r="B1566" s="136"/>
      <c r="C1566" s="184" t="s">
        <v>899</v>
      </c>
      <c r="D1566" s="184" t="s">
        <v>244</v>
      </c>
      <c r="E1566" s="185" t="s">
        <v>1644</v>
      </c>
      <c r="F1566" s="186" t="s">
        <v>1645</v>
      </c>
      <c r="G1566" s="187" t="s">
        <v>262</v>
      </c>
      <c r="H1566" s="188">
        <v>9.741</v>
      </c>
      <c r="I1566" s="245"/>
      <c r="J1566" s="189">
        <f>ROUND(I1566*H1566,2)</f>
        <v>0</v>
      </c>
      <c r="K1566" s="190"/>
      <c r="L1566" s="191"/>
      <c r="M1566" s="192" t="s">
        <v>1</v>
      </c>
      <c r="N1566" s="193" t="s">
        <v>39</v>
      </c>
      <c r="O1566" s="146">
        <v>0</v>
      </c>
      <c r="P1566" s="146">
        <f>O1566*H1566</f>
        <v>0</v>
      </c>
      <c r="Q1566" s="146">
        <v>0</v>
      </c>
      <c r="R1566" s="146">
        <f>Q1566*H1566</f>
        <v>0</v>
      </c>
      <c r="S1566" s="146">
        <v>0</v>
      </c>
      <c r="T1566" s="147">
        <f>S1566*H1566</f>
        <v>0</v>
      </c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R1566" s="148" t="s">
        <v>281</v>
      </c>
      <c r="AT1566" s="148" t="s">
        <v>244</v>
      </c>
      <c r="AU1566" s="148" t="s">
        <v>84</v>
      </c>
      <c r="AY1566" s="18" t="s">
        <v>133</v>
      </c>
      <c r="BE1566" s="149">
        <f>IF(N1566="základní",J1566,0)</f>
        <v>0</v>
      </c>
      <c r="BF1566" s="149">
        <f>IF(N1566="snížená",J1566,0)</f>
        <v>0</v>
      </c>
      <c r="BG1566" s="149">
        <f>IF(N1566="zákl. přenesená",J1566,0)</f>
        <v>0</v>
      </c>
      <c r="BH1566" s="149">
        <f>IF(N1566="sníž. přenesená",J1566,0)</f>
        <v>0</v>
      </c>
      <c r="BI1566" s="149">
        <f>IF(N1566="nulová",J1566,0)</f>
        <v>0</v>
      </c>
      <c r="BJ1566" s="18" t="s">
        <v>82</v>
      </c>
      <c r="BK1566" s="149">
        <f>ROUND(I1566*H1566,2)</f>
        <v>0</v>
      </c>
      <c r="BL1566" s="18" t="s">
        <v>169</v>
      </c>
      <c r="BM1566" s="148" t="s">
        <v>1646</v>
      </c>
    </row>
    <row r="1567" spans="2:51" s="13" customFormat="1" ht="11.25">
      <c r="B1567" s="164"/>
      <c r="D1567" s="150" t="s">
        <v>230</v>
      </c>
      <c r="E1567" s="165" t="s">
        <v>1</v>
      </c>
      <c r="F1567" s="166" t="s">
        <v>1062</v>
      </c>
      <c r="H1567" s="165" t="s">
        <v>1</v>
      </c>
      <c r="L1567" s="164"/>
      <c r="M1567" s="167"/>
      <c r="N1567" s="168"/>
      <c r="O1567" s="168"/>
      <c r="P1567" s="168"/>
      <c r="Q1567" s="168"/>
      <c r="R1567" s="168"/>
      <c r="S1567" s="168"/>
      <c r="T1567" s="169"/>
      <c r="AT1567" s="165" t="s">
        <v>230</v>
      </c>
      <c r="AU1567" s="165" t="s">
        <v>84</v>
      </c>
      <c r="AV1567" s="13" t="s">
        <v>82</v>
      </c>
      <c r="AW1567" s="13" t="s">
        <v>30</v>
      </c>
      <c r="AX1567" s="13" t="s">
        <v>74</v>
      </c>
      <c r="AY1567" s="165" t="s">
        <v>133</v>
      </c>
    </row>
    <row r="1568" spans="2:51" s="13" customFormat="1" ht="11.25">
      <c r="B1568" s="164"/>
      <c r="D1568" s="150" t="s">
        <v>230</v>
      </c>
      <c r="E1568" s="165" t="s">
        <v>1</v>
      </c>
      <c r="F1568" s="166" t="s">
        <v>1633</v>
      </c>
      <c r="H1568" s="165" t="s">
        <v>1</v>
      </c>
      <c r="L1568" s="164"/>
      <c r="M1568" s="167"/>
      <c r="N1568" s="168"/>
      <c r="O1568" s="168"/>
      <c r="P1568" s="168"/>
      <c r="Q1568" s="168"/>
      <c r="R1568" s="168"/>
      <c r="S1568" s="168"/>
      <c r="T1568" s="169"/>
      <c r="AT1568" s="165" t="s">
        <v>230</v>
      </c>
      <c r="AU1568" s="165" t="s">
        <v>84</v>
      </c>
      <c r="AV1568" s="13" t="s">
        <v>82</v>
      </c>
      <c r="AW1568" s="13" t="s">
        <v>30</v>
      </c>
      <c r="AX1568" s="13" t="s">
        <v>74</v>
      </c>
      <c r="AY1568" s="165" t="s">
        <v>133</v>
      </c>
    </row>
    <row r="1569" spans="2:51" s="14" customFormat="1" ht="11.25">
      <c r="B1569" s="170"/>
      <c r="D1569" s="150" t="s">
        <v>230</v>
      </c>
      <c r="E1569" s="171" t="s">
        <v>1</v>
      </c>
      <c r="F1569" s="172" t="s">
        <v>1634</v>
      </c>
      <c r="H1569" s="173">
        <v>4.485</v>
      </c>
      <c r="L1569" s="170"/>
      <c r="M1569" s="174"/>
      <c r="N1569" s="175"/>
      <c r="O1569" s="175"/>
      <c r="P1569" s="175"/>
      <c r="Q1569" s="175"/>
      <c r="R1569" s="175"/>
      <c r="S1569" s="175"/>
      <c r="T1569" s="176"/>
      <c r="AT1569" s="171" t="s">
        <v>230</v>
      </c>
      <c r="AU1569" s="171" t="s">
        <v>84</v>
      </c>
      <c r="AV1569" s="14" t="s">
        <v>84</v>
      </c>
      <c r="AW1569" s="14" t="s">
        <v>30</v>
      </c>
      <c r="AX1569" s="14" t="s">
        <v>74</v>
      </c>
      <c r="AY1569" s="171" t="s">
        <v>133</v>
      </c>
    </row>
    <row r="1570" spans="2:51" s="13" customFormat="1" ht="11.25">
      <c r="B1570" s="164"/>
      <c r="D1570" s="150" t="s">
        <v>230</v>
      </c>
      <c r="E1570" s="165" t="s">
        <v>1</v>
      </c>
      <c r="F1570" s="166" t="s">
        <v>1056</v>
      </c>
      <c r="H1570" s="165" t="s">
        <v>1</v>
      </c>
      <c r="L1570" s="164"/>
      <c r="M1570" s="167"/>
      <c r="N1570" s="168"/>
      <c r="O1570" s="168"/>
      <c r="P1570" s="168"/>
      <c r="Q1570" s="168"/>
      <c r="R1570" s="168"/>
      <c r="S1570" s="168"/>
      <c r="T1570" s="169"/>
      <c r="AT1570" s="165" t="s">
        <v>230</v>
      </c>
      <c r="AU1570" s="165" t="s">
        <v>84</v>
      </c>
      <c r="AV1570" s="13" t="s">
        <v>82</v>
      </c>
      <c r="AW1570" s="13" t="s">
        <v>30</v>
      </c>
      <c r="AX1570" s="13" t="s">
        <v>74</v>
      </c>
      <c r="AY1570" s="165" t="s">
        <v>133</v>
      </c>
    </row>
    <row r="1571" spans="2:51" s="13" customFormat="1" ht="11.25">
      <c r="B1571" s="164"/>
      <c r="D1571" s="150" t="s">
        <v>230</v>
      </c>
      <c r="E1571" s="165" t="s">
        <v>1</v>
      </c>
      <c r="F1571" s="166" t="s">
        <v>1633</v>
      </c>
      <c r="H1571" s="165" t="s">
        <v>1</v>
      </c>
      <c r="L1571" s="164"/>
      <c r="M1571" s="167"/>
      <c r="N1571" s="168"/>
      <c r="O1571" s="168"/>
      <c r="P1571" s="168"/>
      <c r="Q1571" s="168"/>
      <c r="R1571" s="168"/>
      <c r="S1571" s="168"/>
      <c r="T1571" s="169"/>
      <c r="AT1571" s="165" t="s">
        <v>230</v>
      </c>
      <c r="AU1571" s="165" t="s">
        <v>84</v>
      </c>
      <c r="AV1571" s="13" t="s">
        <v>82</v>
      </c>
      <c r="AW1571" s="13" t="s">
        <v>30</v>
      </c>
      <c r="AX1571" s="13" t="s">
        <v>74</v>
      </c>
      <c r="AY1571" s="165" t="s">
        <v>133</v>
      </c>
    </row>
    <row r="1572" spans="2:51" s="14" customFormat="1" ht="11.25">
      <c r="B1572" s="170"/>
      <c r="D1572" s="150" t="s">
        <v>230</v>
      </c>
      <c r="E1572" s="171" t="s">
        <v>1</v>
      </c>
      <c r="F1572" s="172" t="s">
        <v>1636</v>
      </c>
      <c r="H1572" s="173">
        <v>4.37</v>
      </c>
      <c r="L1572" s="170"/>
      <c r="M1572" s="174"/>
      <c r="N1572" s="175"/>
      <c r="O1572" s="175"/>
      <c r="P1572" s="175"/>
      <c r="Q1572" s="175"/>
      <c r="R1572" s="175"/>
      <c r="S1572" s="175"/>
      <c r="T1572" s="176"/>
      <c r="AT1572" s="171" t="s">
        <v>230</v>
      </c>
      <c r="AU1572" s="171" t="s">
        <v>84</v>
      </c>
      <c r="AV1572" s="14" t="s">
        <v>84</v>
      </c>
      <c r="AW1572" s="14" t="s">
        <v>30</v>
      </c>
      <c r="AX1572" s="14" t="s">
        <v>74</v>
      </c>
      <c r="AY1572" s="171" t="s">
        <v>133</v>
      </c>
    </row>
    <row r="1573" spans="2:51" s="15" customFormat="1" ht="11.25">
      <c r="B1573" s="177"/>
      <c r="D1573" s="150" t="s">
        <v>230</v>
      </c>
      <c r="E1573" s="178" t="s">
        <v>1</v>
      </c>
      <c r="F1573" s="179" t="s">
        <v>233</v>
      </c>
      <c r="H1573" s="180">
        <v>8.855</v>
      </c>
      <c r="L1573" s="177"/>
      <c r="M1573" s="181"/>
      <c r="N1573" s="182"/>
      <c r="O1573" s="182"/>
      <c r="P1573" s="182"/>
      <c r="Q1573" s="182"/>
      <c r="R1573" s="182"/>
      <c r="S1573" s="182"/>
      <c r="T1573" s="183"/>
      <c r="AT1573" s="178" t="s">
        <v>230</v>
      </c>
      <c r="AU1573" s="178" t="s">
        <v>84</v>
      </c>
      <c r="AV1573" s="15" t="s">
        <v>138</v>
      </c>
      <c r="AW1573" s="15" t="s">
        <v>30</v>
      </c>
      <c r="AX1573" s="15" t="s">
        <v>74</v>
      </c>
      <c r="AY1573" s="178" t="s">
        <v>133</v>
      </c>
    </row>
    <row r="1574" spans="2:51" s="14" customFormat="1" ht="11.25">
      <c r="B1574" s="170"/>
      <c r="D1574" s="150" t="s">
        <v>230</v>
      </c>
      <c r="E1574" s="171" t="s">
        <v>1</v>
      </c>
      <c r="F1574" s="172" t="s">
        <v>1647</v>
      </c>
      <c r="H1574" s="173">
        <v>9.741</v>
      </c>
      <c r="L1574" s="170"/>
      <c r="M1574" s="174"/>
      <c r="N1574" s="175"/>
      <c r="O1574" s="175"/>
      <c r="P1574" s="175"/>
      <c r="Q1574" s="175"/>
      <c r="R1574" s="175"/>
      <c r="S1574" s="175"/>
      <c r="T1574" s="176"/>
      <c r="AT1574" s="171" t="s">
        <v>230</v>
      </c>
      <c r="AU1574" s="171" t="s">
        <v>84</v>
      </c>
      <c r="AV1574" s="14" t="s">
        <v>84</v>
      </c>
      <c r="AW1574" s="14" t="s">
        <v>30</v>
      </c>
      <c r="AX1574" s="14" t="s">
        <v>74</v>
      </c>
      <c r="AY1574" s="171" t="s">
        <v>133</v>
      </c>
    </row>
    <row r="1575" spans="2:51" s="15" customFormat="1" ht="11.25">
      <c r="B1575" s="177"/>
      <c r="D1575" s="150" t="s">
        <v>230</v>
      </c>
      <c r="E1575" s="178" t="s">
        <v>1</v>
      </c>
      <c r="F1575" s="179" t="s">
        <v>233</v>
      </c>
      <c r="H1575" s="180">
        <v>9.741</v>
      </c>
      <c r="L1575" s="177"/>
      <c r="M1575" s="181"/>
      <c r="N1575" s="182"/>
      <c r="O1575" s="182"/>
      <c r="P1575" s="182"/>
      <c r="Q1575" s="182"/>
      <c r="R1575" s="182"/>
      <c r="S1575" s="182"/>
      <c r="T1575" s="183"/>
      <c r="AT1575" s="178" t="s">
        <v>230</v>
      </c>
      <c r="AU1575" s="178" t="s">
        <v>84</v>
      </c>
      <c r="AV1575" s="15" t="s">
        <v>138</v>
      </c>
      <c r="AW1575" s="15" t="s">
        <v>30</v>
      </c>
      <c r="AX1575" s="15" t="s">
        <v>82</v>
      </c>
      <c r="AY1575" s="178" t="s">
        <v>133</v>
      </c>
    </row>
    <row r="1576" spans="1:65" s="2" customFormat="1" ht="33" customHeight="1">
      <c r="A1576" s="30"/>
      <c r="B1576" s="136"/>
      <c r="C1576" s="137" t="s">
        <v>1648</v>
      </c>
      <c r="D1576" s="137" t="s">
        <v>134</v>
      </c>
      <c r="E1576" s="138" t="s">
        <v>1649</v>
      </c>
      <c r="F1576" s="139" t="s">
        <v>1650</v>
      </c>
      <c r="G1576" s="140" t="s">
        <v>262</v>
      </c>
      <c r="H1576" s="141">
        <v>50.92</v>
      </c>
      <c r="I1576" s="242"/>
      <c r="J1576" s="142">
        <f>ROUND(I1576*H1576,2)</f>
        <v>0</v>
      </c>
      <c r="K1576" s="143"/>
      <c r="L1576" s="31"/>
      <c r="M1576" s="144" t="s">
        <v>1</v>
      </c>
      <c r="N1576" s="145" t="s">
        <v>39</v>
      </c>
      <c r="O1576" s="146">
        <v>0</v>
      </c>
      <c r="P1576" s="146">
        <f>O1576*H1576</f>
        <v>0</v>
      </c>
      <c r="Q1576" s="146">
        <v>0</v>
      </c>
      <c r="R1576" s="146">
        <f>Q1576*H1576</f>
        <v>0</v>
      </c>
      <c r="S1576" s="146">
        <v>0</v>
      </c>
      <c r="T1576" s="147">
        <f>S1576*H1576</f>
        <v>0</v>
      </c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R1576" s="148" t="s">
        <v>169</v>
      </c>
      <c r="AT1576" s="148" t="s">
        <v>134</v>
      </c>
      <c r="AU1576" s="148" t="s">
        <v>84</v>
      </c>
      <c r="AY1576" s="18" t="s">
        <v>133</v>
      </c>
      <c r="BE1576" s="149">
        <f>IF(N1576="základní",J1576,0)</f>
        <v>0</v>
      </c>
      <c r="BF1576" s="149">
        <f>IF(N1576="snížená",J1576,0)</f>
        <v>0</v>
      </c>
      <c r="BG1576" s="149">
        <f>IF(N1576="zákl. přenesená",J1576,0)</f>
        <v>0</v>
      </c>
      <c r="BH1576" s="149">
        <f>IF(N1576="sníž. přenesená",J1576,0)</f>
        <v>0</v>
      </c>
      <c r="BI1576" s="149">
        <f>IF(N1576="nulová",J1576,0)</f>
        <v>0</v>
      </c>
      <c r="BJ1576" s="18" t="s">
        <v>82</v>
      </c>
      <c r="BK1576" s="149">
        <f>ROUND(I1576*H1576,2)</f>
        <v>0</v>
      </c>
      <c r="BL1576" s="18" t="s">
        <v>169</v>
      </c>
      <c r="BM1576" s="148" t="s">
        <v>1651</v>
      </c>
    </row>
    <row r="1577" spans="2:51" s="13" customFormat="1" ht="11.25">
      <c r="B1577" s="164"/>
      <c r="D1577" s="150" t="s">
        <v>230</v>
      </c>
      <c r="E1577" s="165" t="s">
        <v>1</v>
      </c>
      <c r="F1577" s="166" t="s">
        <v>1060</v>
      </c>
      <c r="H1577" s="165" t="s">
        <v>1</v>
      </c>
      <c r="L1577" s="164"/>
      <c r="M1577" s="167"/>
      <c r="N1577" s="168"/>
      <c r="O1577" s="168"/>
      <c r="P1577" s="168"/>
      <c r="Q1577" s="168"/>
      <c r="R1577" s="168"/>
      <c r="S1577" s="168"/>
      <c r="T1577" s="169"/>
      <c r="AT1577" s="165" t="s">
        <v>230</v>
      </c>
      <c r="AU1577" s="165" t="s">
        <v>84</v>
      </c>
      <c r="AV1577" s="13" t="s">
        <v>82</v>
      </c>
      <c r="AW1577" s="13" t="s">
        <v>30</v>
      </c>
      <c r="AX1577" s="13" t="s">
        <v>74</v>
      </c>
      <c r="AY1577" s="165" t="s">
        <v>133</v>
      </c>
    </row>
    <row r="1578" spans="2:51" s="13" customFormat="1" ht="11.25">
      <c r="B1578" s="164"/>
      <c r="D1578" s="150" t="s">
        <v>230</v>
      </c>
      <c r="E1578" s="165" t="s">
        <v>1</v>
      </c>
      <c r="F1578" s="166" t="s">
        <v>1652</v>
      </c>
      <c r="H1578" s="165" t="s">
        <v>1</v>
      </c>
      <c r="L1578" s="164"/>
      <c r="M1578" s="167"/>
      <c r="N1578" s="168"/>
      <c r="O1578" s="168"/>
      <c r="P1578" s="168"/>
      <c r="Q1578" s="168"/>
      <c r="R1578" s="168"/>
      <c r="S1578" s="168"/>
      <c r="T1578" s="169"/>
      <c r="AT1578" s="165" t="s">
        <v>230</v>
      </c>
      <c r="AU1578" s="165" t="s">
        <v>84</v>
      </c>
      <c r="AV1578" s="13" t="s">
        <v>82</v>
      </c>
      <c r="AW1578" s="13" t="s">
        <v>30</v>
      </c>
      <c r="AX1578" s="13" t="s">
        <v>74</v>
      </c>
      <c r="AY1578" s="165" t="s">
        <v>133</v>
      </c>
    </row>
    <row r="1579" spans="2:51" s="14" customFormat="1" ht="11.25">
      <c r="B1579" s="170"/>
      <c r="D1579" s="150" t="s">
        <v>230</v>
      </c>
      <c r="E1579" s="171" t="s">
        <v>1</v>
      </c>
      <c r="F1579" s="172" t="s">
        <v>1653</v>
      </c>
      <c r="H1579" s="173">
        <v>10.05</v>
      </c>
      <c r="L1579" s="170"/>
      <c r="M1579" s="174"/>
      <c r="N1579" s="175"/>
      <c r="O1579" s="175"/>
      <c r="P1579" s="175"/>
      <c r="Q1579" s="175"/>
      <c r="R1579" s="175"/>
      <c r="S1579" s="175"/>
      <c r="T1579" s="176"/>
      <c r="AT1579" s="171" t="s">
        <v>230</v>
      </c>
      <c r="AU1579" s="171" t="s">
        <v>84</v>
      </c>
      <c r="AV1579" s="14" t="s">
        <v>84</v>
      </c>
      <c r="AW1579" s="14" t="s">
        <v>30</v>
      </c>
      <c r="AX1579" s="14" t="s">
        <v>74</v>
      </c>
      <c r="AY1579" s="171" t="s">
        <v>133</v>
      </c>
    </row>
    <row r="1580" spans="2:51" s="13" customFormat="1" ht="11.25">
      <c r="B1580" s="164"/>
      <c r="D1580" s="150" t="s">
        <v>230</v>
      </c>
      <c r="E1580" s="165" t="s">
        <v>1</v>
      </c>
      <c r="F1580" s="166" t="s">
        <v>1654</v>
      </c>
      <c r="H1580" s="165" t="s">
        <v>1</v>
      </c>
      <c r="L1580" s="164"/>
      <c r="M1580" s="167"/>
      <c r="N1580" s="168"/>
      <c r="O1580" s="168"/>
      <c r="P1580" s="168"/>
      <c r="Q1580" s="168"/>
      <c r="R1580" s="168"/>
      <c r="S1580" s="168"/>
      <c r="T1580" s="169"/>
      <c r="AT1580" s="165" t="s">
        <v>230</v>
      </c>
      <c r="AU1580" s="165" t="s">
        <v>84</v>
      </c>
      <c r="AV1580" s="13" t="s">
        <v>82</v>
      </c>
      <c r="AW1580" s="13" t="s">
        <v>30</v>
      </c>
      <c r="AX1580" s="13" t="s">
        <v>74</v>
      </c>
      <c r="AY1580" s="165" t="s">
        <v>133</v>
      </c>
    </row>
    <row r="1581" spans="2:51" s="14" customFormat="1" ht="11.25">
      <c r="B1581" s="170"/>
      <c r="D1581" s="150" t="s">
        <v>230</v>
      </c>
      <c r="E1581" s="171" t="s">
        <v>1</v>
      </c>
      <c r="F1581" s="172" t="s">
        <v>1655</v>
      </c>
      <c r="H1581" s="173">
        <v>2.3</v>
      </c>
      <c r="L1581" s="170"/>
      <c r="M1581" s="174"/>
      <c r="N1581" s="175"/>
      <c r="O1581" s="175"/>
      <c r="P1581" s="175"/>
      <c r="Q1581" s="175"/>
      <c r="R1581" s="175"/>
      <c r="S1581" s="175"/>
      <c r="T1581" s="176"/>
      <c r="AT1581" s="171" t="s">
        <v>230</v>
      </c>
      <c r="AU1581" s="171" t="s">
        <v>84</v>
      </c>
      <c r="AV1581" s="14" t="s">
        <v>84</v>
      </c>
      <c r="AW1581" s="14" t="s">
        <v>30</v>
      </c>
      <c r="AX1581" s="14" t="s">
        <v>74</v>
      </c>
      <c r="AY1581" s="171" t="s">
        <v>133</v>
      </c>
    </row>
    <row r="1582" spans="2:51" s="14" customFormat="1" ht="11.25">
      <c r="B1582" s="170"/>
      <c r="D1582" s="150" t="s">
        <v>230</v>
      </c>
      <c r="E1582" s="171" t="s">
        <v>1</v>
      </c>
      <c r="F1582" s="172" t="s">
        <v>1634</v>
      </c>
      <c r="H1582" s="173">
        <v>4.485</v>
      </c>
      <c r="L1582" s="170"/>
      <c r="M1582" s="174"/>
      <c r="N1582" s="175"/>
      <c r="O1582" s="175"/>
      <c r="P1582" s="175"/>
      <c r="Q1582" s="175"/>
      <c r="R1582" s="175"/>
      <c r="S1582" s="175"/>
      <c r="T1582" s="176"/>
      <c r="AT1582" s="171" t="s">
        <v>230</v>
      </c>
      <c r="AU1582" s="171" t="s">
        <v>84</v>
      </c>
      <c r="AV1582" s="14" t="s">
        <v>84</v>
      </c>
      <c r="AW1582" s="14" t="s">
        <v>30</v>
      </c>
      <c r="AX1582" s="14" t="s">
        <v>74</v>
      </c>
      <c r="AY1582" s="171" t="s">
        <v>133</v>
      </c>
    </row>
    <row r="1583" spans="2:51" s="13" customFormat="1" ht="11.25">
      <c r="B1583" s="164"/>
      <c r="D1583" s="150" t="s">
        <v>230</v>
      </c>
      <c r="E1583" s="165" t="s">
        <v>1</v>
      </c>
      <c r="F1583" s="166" t="s">
        <v>1058</v>
      </c>
      <c r="H1583" s="165" t="s">
        <v>1</v>
      </c>
      <c r="L1583" s="164"/>
      <c r="M1583" s="167"/>
      <c r="N1583" s="168"/>
      <c r="O1583" s="168"/>
      <c r="P1583" s="168"/>
      <c r="Q1583" s="168"/>
      <c r="R1583" s="168"/>
      <c r="S1583" s="168"/>
      <c r="T1583" s="169"/>
      <c r="AT1583" s="165" t="s">
        <v>230</v>
      </c>
      <c r="AU1583" s="165" t="s">
        <v>84</v>
      </c>
      <c r="AV1583" s="13" t="s">
        <v>82</v>
      </c>
      <c r="AW1583" s="13" t="s">
        <v>30</v>
      </c>
      <c r="AX1583" s="13" t="s">
        <v>74</v>
      </c>
      <c r="AY1583" s="165" t="s">
        <v>133</v>
      </c>
    </row>
    <row r="1584" spans="2:51" s="13" customFormat="1" ht="11.25">
      <c r="B1584" s="164"/>
      <c r="D1584" s="150" t="s">
        <v>230</v>
      </c>
      <c r="E1584" s="165" t="s">
        <v>1</v>
      </c>
      <c r="F1584" s="166" t="s">
        <v>1652</v>
      </c>
      <c r="H1584" s="165" t="s">
        <v>1</v>
      </c>
      <c r="L1584" s="164"/>
      <c r="M1584" s="167"/>
      <c r="N1584" s="168"/>
      <c r="O1584" s="168"/>
      <c r="P1584" s="168"/>
      <c r="Q1584" s="168"/>
      <c r="R1584" s="168"/>
      <c r="S1584" s="168"/>
      <c r="T1584" s="169"/>
      <c r="AT1584" s="165" t="s">
        <v>230</v>
      </c>
      <c r="AU1584" s="165" t="s">
        <v>84</v>
      </c>
      <c r="AV1584" s="13" t="s">
        <v>82</v>
      </c>
      <c r="AW1584" s="13" t="s">
        <v>30</v>
      </c>
      <c r="AX1584" s="13" t="s">
        <v>74</v>
      </c>
      <c r="AY1584" s="165" t="s">
        <v>133</v>
      </c>
    </row>
    <row r="1585" spans="2:51" s="14" customFormat="1" ht="11.25">
      <c r="B1585" s="170"/>
      <c r="D1585" s="150" t="s">
        <v>230</v>
      </c>
      <c r="E1585" s="171" t="s">
        <v>1</v>
      </c>
      <c r="F1585" s="172" t="s">
        <v>1656</v>
      </c>
      <c r="H1585" s="173">
        <v>7.75</v>
      </c>
      <c r="L1585" s="170"/>
      <c r="M1585" s="174"/>
      <c r="N1585" s="175"/>
      <c r="O1585" s="175"/>
      <c r="P1585" s="175"/>
      <c r="Q1585" s="175"/>
      <c r="R1585" s="175"/>
      <c r="S1585" s="175"/>
      <c r="T1585" s="176"/>
      <c r="AT1585" s="171" t="s">
        <v>230</v>
      </c>
      <c r="AU1585" s="171" t="s">
        <v>84</v>
      </c>
      <c r="AV1585" s="14" t="s">
        <v>84</v>
      </c>
      <c r="AW1585" s="14" t="s">
        <v>30</v>
      </c>
      <c r="AX1585" s="14" t="s">
        <v>74</v>
      </c>
      <c r="AY1585" s="171" t="s">
        <v>133</v>
      </c>
    </row>
    <row r="1586" spans="2:51" s="13" customFormat="1" ht="11.25">
      <c r="B1586" s="164"/>
      <c r="D1586" s="150" t="s">
        <v>230</v>
      </c>
      <c r="E1586" s="165" t="s">
        <v>1</v>
      </c>
      <c r="F1586" s="166" t="s">
        <v>1654</v>
      </c>
      <c r="H1586" s="165" t="s">
        <v>1</v>
      </c>
      <c r="L1586" s="164"/>
      <c r="M1586" s="167"/>
      <c r="N1586" s="168"/>
      <c r="O1586" s="168"/>
      <c r="P1586" s="168"/>
      <c r="Q1586" s="168"/>
      <c r="R1586" s="168"/>
      <c r="S1586" s="168"/>
      <c r="T1586" s="169"/>
      <c r="AT1586" s="165" t="s">
        <v>230</v>
      </c>
      <c r="AU1586" s="165" t="s">
        <v>84</v>
      </c>
      <c r="AV1586" s="13" t="s">
        <v>82</v>
      </c>
      <c r="AW1586" s="13" t="s">
        <v>30</v>
      </c>
      <c r="AX1586" s="13" t="s">
        <v>74</v>
      </c>
      <c r="AY1586" s="165" t="s">
        <v>133</v>
      </c>
    </row>
    <row r="1587" spans="2:51" s="14" customFormat="1" ht="11.25">
      <c r="B1587" s="170"/>
      <c r="D1587" s="150" t="s">
        <v>230</v>
      </c>
      <c r="E1587" s="171" t="s">
        <v>1</v>
      </c>
      <c r="F1587" s="172" t="s">
        <v>1657</v>
      </c>
      <c r="H1587" s="173">
        <v>4.6</v>
      </c>
      <c r="L1587" s="170"/>
      <c r="M1587" s="174"/>
      <c r="N1587" s="175"/>
      <c r="O1587" s="175"/>
      <c r="P1587" s="175"/>
      <c r="Q1587" s="175"/>
      <c r="R1587" s="175"/>
      <c r="S1587" s="175"/>
      <c r="T1587" s="176"/>
      <c r="AT1587" s="171" t="s">
        <v>230</v>
      </c>
      <c r="AU1587" s="171" t="s">
        <v>84</v>
      </c>
      <c r="AV1587" s="14" t="s">
        <v>84</v>
      </c>
      <c r="AW1587" s="14" t="s">
        <v>30</v>
      </c>
      <c r="AX1587" s="14" t="s">
        <v>74</v>
      </c>
      <c r="AY1587" s="171" t="s">
        <v>133</v>
      </c>
    </row>
    <row r="1588" spans="2:51" s="14" customFormat="1" ht="11.25">
      <c r="B1588" s="170"/>
      <c r="D1588" s="150" t="s">
        <v>230</v>
      </c>
      <c r="E1588" s="171" t="s">
        <v>1</v>
      </c>
      <c r="F1588" s="172" t="s">
        <v>1634</v>
      </c>
      <c r="H1588" s="173">
        <v>4.485</v>
      </c>
      <c r="L1588" s="170"/>
      <c r="M1588" s="174"/>
      <c r="N1588" s="175"/>
      <c r="O1588" s="175"/>
      <c r="P1588" s="175"/>
      <c r="Q1588" s="175"/>
      <c r="R1588" s="175"/>
      <c r="S1588" s="175"/>
      <c r="T1588" s="176"/>
      <c r="AT1588" s="171" t="s">
        <v>230</v>
      </c>
      <c r="AU1588" s="171" t="s">
        <v>84</v>
      </c>
      <c r="AV1588" s="14" t="s">
        <v>84</v>
      </c>
      <c r="AW1588" s="14" t="s">
        <v>30</v>
      </c>
      <c r="AX1588" s="14" t="s">
        <v>74</v>
      </c>
      <c r="AY1588" s="171" t="s">
        <v>133</v>
      </c>
    </row>
    <row r="1589" spans="2:51" s="13" customFormat="1" ht="11.25">
      <c r="B1589" s="164"/>
      <c r="D1589" s="150" t="s">
        <v>230</v>
      </c>
      <c r="E1589" s="165" t="s">
        <v>1</v>
      </c>
      <c r="F1589" s="166" t="s">
        <v>633</v>
      </c>
      <c r="H1589" s="165" t="s">
        <v>1</v>
      </c>
      <c r="L1589" s="164"/>
      <c r="M1589" s="167"/>
      <c r="N1589" s="168"/>
      <c r="O1589" s="168"/>
      <c r="P1589" s="168"/>
      <c r="Q1589" s="168"/>
      <c r="R1589" s="168"/>
      <c r="S1589" s="168"/>
      <c r="T1589" s="169"/>
      <c r="AT1589" s="165" t="s">
        <v>230</v>
      </c>
      <c r="AU1589" s="165" t="s">
        <v>84</v>
      </c>
      <c r="AV1589" s="13" t="s">
        <v>82</v>
      </c>
      <c r="AW1589" s="13" t="s">
        <v>30</v>
      </c>
      <c r="AX1589" s="13" t="s">
        <v>74</v>
      </c>
      <c r="AY1589" s="165" t="s">
        <v>133</v>
      </c>
    </row>
    <row r="1590" spans="2:51" s="13" customFormat="1" ht="11.25">
      <c r="B1590" s="164"/>
      <c r="D1590" s="150" t="s">
        <v>230</v>
      </c>
      <c r="E1590" s="165" t="s">
        <v>1</v>
      </c>
      <c r="F1590" s="166" t="s">
        <v>1625</v>
      </c>
      <c r="H1590" s="165" t="s">
        <v>1</v>
      </c>
      <c r="L1590" s="164"/>
      <c r="M1590" s="167"/>
      <c r="N1590" s="168"/>
      <c r="O1590" s="168"/>
      <c r="P1590" s="168"/>
      <c r="Q1590" s="168"/>
      <c r="R1590" s="168"/>
      <c r="S1590" s="168"/>
      <c r="T1590" s="169"/>
      <c r="AT1590" s="165" t="s">
        <v>230</v>
      </c>
      <c r="AU1590" s="165" t="s">
        <v>84</v>
      </c>
      <c r="AV1590" s="13" t="s">
        <v>82</v>
      </c>
      <c r="AW1590" s="13" t="s">
        <v>30</v>
      </c>
      <c r="AX1590" s="13" t="s">
        <v>74</v>
      </c>
      <c r="AY1590" s="165" t="s">
        <v>133</v>
      </c>
    </row>
    <row r="1591" spans="2:51" s="13" customFormat="1" ht="11.25">
      <c r="B1591" s="164"/>
      <c r="D1591" s="150" t="s">
        <v>230</v>
      </c>
      <c r="E1591" s="165" t="s">
        <v>1</v>
      </c>
      <c r="F1591" s="166" t="s">
        <v>1658</v>
      </c>
      <c r="H1591" s="165" t="s">
        <v>1</v>
      </c>
      <c r="L1591" s="164"/>
      <c r="M1591" s="167"/>
      <c r="N1591" s="168"/>
      <c r="O1591" s="168"/>
      <c r="P1591" s="168"/>
      <c r="Q1591" s="168"/>
      <c r="R1591" s="168"/>
      <c r="S1591" s="168"/>
      <c r="T1591" s="169"/>
      <c r="AT1591" s="165" t="s">
        <v>230</v>
      </c>
      <c r="AU1591" s="165" t="s">
        <v>84</v>
      </c>
      <c r="AV1591" s="13" t="s">
        <v>82</v>
      </c>
      <c r="AW1591" s="13" t="s">
        <v>30</v>
      </c>
      <c r="AX1591" s="13" t="s">
        <v>74</v>
      </c>
      <c r="AY1591" s="165" t="s">
        <v>133</v>
      </c>
    </row>
    <row r="1592" spans="2:51" s="14" customFormat="1" ht="11.25">
      <c r="B1592" s="170"/>
      <c r="D1592" s="150" t="s">
        <v>230</v>
      </c>
      <c r="E1592" s="171" t="s">
        <v>1</v>
      </c>
      <c r="F1592" s="172" t="s">
        <v>1659</v>
      </c>
      <c r="H1592" s="173">
        <v>17.25</v>
      </c>
      <c r="L1592" s="170"/>
      <c r="M1592" s="174"/>
      <c r="N1592" s="175"/>
      <c r="O1592" s="175"/>
      <c r="P1592" s="175"/>
      <c r="Q1592" s="175"/>
      <c r="R1592" s="175"/>
      <c r="S1592" s="175"/>
      <c r="T1592" s="176"/>
      <c r="AT1592" s="171" t="s">
        <v>230</v>
      </c>
      <c r="AU1592" s="171" t="s">
        <v>84</v>
      </c>
      <c r="AV1592" s="14" t="s">
        <v>84</v>
      </c>
      <c r="AW1592" s="14" t="s">
        <v>30</v>
      </c>
      <c r="AX1592" s="14" t="s">
        <v>74</v>
      </c>
      <c r="AY1592" s="171" t="s">
        <v>133</v>
      </c>
    </row>
    <row r="1593" spans="2:51" s="15" customFormat="1" ht="11.25">
      <c r="B1593" s="177"/>
      <c r="D1593" s="150" t="s">
        <v>230</v>
      </c>
      <c r="E1593" s="178" t="s">
        <v>1</v>
      </c>
      <c r="F1593" s="179" t="s">
        <v>233</v>
      </c>
      <c r="H1593" s="180">
        <v>50.92</v>
      </c>
      <c r="L1593" s="177"/>
      <c r="M1593" s="181"/>
      <c r="N1593" s="182"/>
      <c r="O1593" s="182"/>
      <c r="P1593" s="182"/>
      <c r="Q1593" s="182"/>
      <c r="R1593" s="182"/>
      <c r="S1593" s="182"/>
      <c r="T1593" s="183"/>
      <c r="AT1593" s="178" t="s">
        <v>230</v>
      </c>
      <c r="AU1593" s="178" t="s">
        <v>84</v>
      </c>
      <c r="AV1593" s="15" t="s">
        <v>138</v>
      </c>
      <c r="AW1593" s="15" t="s">
        <v>30</v>
      </c>
      <c r="AX1593" s="15" t="s">
        <v>82</v>
      </c>
      <c r="AY1593" s="178" t="s">
        <v>133</v>
      </c>
    </row>
    <row r="1594" spans="1:65" s="2" customFormat="1" ht="21.75" customHeight="1">
      <c r="A1594" s="30"/>
      <c r="B1594" s="136"/>
      <c r="C1594" s="184" t="s">
        <v>904</v>
      </c>
      <c r="D1594" s="184" t="s">
        <v>244</v>
      </c>
      <c r="E1594" s="185" t="s">
        <v>1660</v>
      </c>
      <c r="F1594" s="186" t="s">
        <v>1661</v>
      </c>
      <c r="G1594" s="187" t="s">
        <v>262</v>
      </c>
      <c r="H1594" s="188">
        <v>27.69</v>
      </c>
      <c r="I1594" s="245"/>
      <c r="J1594" s="189">
        <f>ROUND(I1594*H1594,2)</f>
        <v>0</v>
      </c>
      <c r="K1594" s="190"/>
      <c r="L1594" s="191"/>
      <c r="M1594" s="192" t="s">
        <v>1</v>
      </c>
      <c r="N1594" s="193" t="s">
        <v>39</v>
      </c>
      <c r="O1594" s="146">
        <v>0</v>
      </c>
      <c r="P1594" s="146">
        <f>O1594*H1594</f>
        <v>0</v>
      </c>
      <c r="Q1594" s="146">
        <v>0</v>
      </c>
      <c r="R1594" s="146">
        <f>Q1594*H1594</f>
        <v>0</v>
      </c>
      <c r="S1594" s="146">
        <v>0</v>
      </c>
      <c r="T1594" s="147">
        <f>S1594*H1594</f>
        <v>0</v>
      </c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R1594" s="148" t="s">
        <v>281</v>
      </c>
      <c r="AT1594" s="148" t="s">
        <v>244</v>
      </c>
      <c r="AU1594" s="148" t="s">
        <v>84</v>
      </c>
      <c r="AY1594" s="18" t="s">
        <v>133</v>
      </c>
      <c r="BE1594" s="149">
        <f>IF(N1594="základní",J1594,0)</f>
        <v>0</v>
      </c>
      <c r="BF1594" s="149">
        <f>IF(N1594="snížená",J1594,0)</f>
        <v>0</v>
      </c>
      <c r="BG1594" s="149">
        <f>IF(N1594="zákl. přenesená",J1594,0)</f>
        <v>0</v>
      </c>
      <c r="BH1594" s="149">
        <f>IF(N1594="sníž. přenesená",J1594,0)</f>
        <v>0</v>
      </c>
      <c r="BI1594" s="149">
        <f>IF(N1594="nulová",J1594,0)</f>
        <v>0</v>
      </c>
      <c r="BJ1594" s="18" t="s">
        <v>82</v>
      </c>
      <c r="BK1594" s="149">
        <f>ROUND(I1594*H1594,2)</f>
        <v>0</v>
      </c>
      <c r="BL1594" s="18" t="s">
        <v>169</v>
      </c>
      <c r="BM1594" s="148" t="s">
        <v>1662</v>
      </c>
    </row>
    <row r="1595" spans="2:51" s="13" customFormat="1" ht="11.25">
      <c r="B1595" s="164"/>
      <c r="D1595" s="150" t="s">
        <v>230</v>
      </c>
      <c r="E1595" s="165" t="s">
        <v>1</v>
      </c>
      <c r="F1595" s="166" t="s">
        <v>1060</v>
      </c>
      <c r="H1595" s="165" t="s">
        <v>1</v>
      </c>
      <c r="L1595" s="164"/>
      <c r="M1595" s="167"/>
      <c r="N1595" s="168"/>
      <c r="O1595" s="168"/>
      <c r="P1595" s="168"/>
      <c r="Q1595" s="168"/>
      <c r="R1595" s="168"/>
      <c r="S1595" s="168"/>
      <c r="T1595" s="169"/>
      <c r="AT1595" s="165" t="s">
        <v>230</v>
      </c>
      <c r="AU1595" s="165" t="s">
        <v>84</v>
      </c>
      <c r="AV1595" s="13" t="s">
        <v>82</v>
      </c>
      <c r="AW1595" s="13" t="s">
        <v>30</v>
      </c>
      <c r="AX1595" s="13" t="s">
        <v>74</v>
      </c>
      <c r="AY1595" s="165" t="s">
        <v>133</v>
      </c>
    </row>
    <row r="1596" spans="2:51" s="13" customFormat="1" ht="11.25">
      <c r="B1596" s="164"/>
      <c r="D1596" s="150" t="s">
        <v>230</v>
      </c>
      <c r="E1596" s="165" t="s">
        <v>1</v>
      </c>
      <c r="F1596" s="166" t="s">
        <v>1652</v>
      </c>
      <c r="H1596" s="165" t="s">
        <v>1</v>
      </c>
      <c r="L1596" s="164"/>
      <c r="M1596" s="167"/>
      <c r="N1596" s="168"/>
      <c r="O1596" s="168"/>
      <c r="P1596" s="168"/>
      <c r="Q1596" s="168"/>
      <c r="R1596" s="168"/>
      <c r="S1596" s="168"/>
      <c r="T1596" s="169"/>
      <c r="AT1596" s="165" t="s">
        <v>230</v>
      </c>
      <c r="AU1596" s="165" t="s">
        <v>84</v>
      </c>
      <c r="AV1596" s="13" t="s">
        <v>82</v>
      </c>
      <c r="AW1596" s="13" t="s">
        <v>30</v>
      </c>
      <c r="AX1596" s="13" t="s">
        <v>74</v>
      </c>
      <c r="AY1596" s="165" t="s">
        <v>133</v>
      </c>
    </row>
    <row r="1597" spans="2:51" s="14" customFormat="1" ht="11.25">
      <c r="B1597" s="170"/>
      <c r="D1597" s="150" t="s">
        <v>230</v>
      </c>
      <c r="E1597" s="171" t="s">
        <v>1</v>
      </c>
      <c r="F1597" s="172" t="s">
        <v>1653</v>
      </c>
      <c r="H1597" s="173">
        <v>10.05</v>
      </c>
      <c r="L1597" s="170"/>
      <c r="M1597" s="174"/>
      <c r="N1597" s="175"/>
      <c r="O1597" s="175"/>
      <c r="P1597" s="175"/>
      <c r="Q1597" s="175"/>
      <c r="R1597" s="175"/>
      <c r="S1597" s="175"/>
      <c r="T1597" s="176"/>
      <c r="AT1597" s="171" t="s">
        <v>230</v>
      </c>
      <c r="AU1597" s="171" t="s">
        <v>84</v>
      </c>
      <c r="AV1597" s="14" t="s">
        <v>84</v>
      </c>
      <c r="AW1597" s="14" t="s">
        <v>30</v>
      </c>
      <c r="AX1597" s="14" t="s">
        <v>74</v>
      </c>
      <c r="AY1597" s="171" t="s">
        <v>133</v>
      </c>
    </row>
    <row r="1598" spans="2:51" s="13" customFormat="1" ht="11.25">
      <c r="B1598" s="164"/>
      <c r="D1598" s="150" t="s">
        <v>230</v>
      </c>
      <c r="E1598" s="165" t="s">
        <v>1</v>
      </c>
      <c r="F1598" s="166" t="s">
        <v>1058</v>
      </c>
      <c r="H1598" s="165" t="s">
        <v>1</v>
      </c>
      <c r="L1598" s="164"/>
      <c r="M1598" s="167"/>
      <c r="N1598" s="168"/>
      <c r="O1598" s="168"/>
      <c r="P1598" s="168"/>
      <c r="Q1598" s="168"/>
      <c r="R1598" s="168"/>
      <c r="S1598" s="168"/>
      <c r="T1598" s="169"/>
      <c r="AT1598" s="165" t="s">
        <v>230</v>
      </c>
      <c r="AU1598" s="165" t="s">
        <v>84</v>
      </c>
      <c r="AV1598" s="13" t="s">
        <v>82</v>
      </c>
      <c r="AW1598" s="13" t="s">
        <v>30</v>
      </c>
      <c r="AX1598" s="13" t="s">
        <v>74</v>
      </c>
      <c r="AY1598" s="165" t="s">
        <v>133</v>
      </c>
    </row>
    <row r="1599" spans="2:51" s="13" customFormat="1" ht="11.25">
      <c r="B1599" s="164"/>
      <c r="D1599" s="150" t="s">
        <v>230</v>
      </c>
      <c r="E1599" s="165" t="s">
        <v>1</v>
      </c>
      <c r="F1599" s="166" t="s">
        <v>1652</v>
      </c>
      <c r="H1599" s="165" t="s">
        <v>1</v>
      </c>
      <c r="L1599" s="164"/>
      <c r="M1599" s="167"/>
      <c r="N1599" s="168"/>
      <c r="O1599" s="168"/>
      <c r="P1599" s="168"/>
      <c r="Q1599" s="168"/>
      <c r="R1599" s="168"/>
      <c r="S1599" s="168"/>
      <c r="T1599" s="169"/>
      <c r="AT1599" s="165" t="s">
        <v>230</v>
      </c>
      <c r="AU1599" s="165" t="s">
        <v>84</v>
      </c>
      <c r="AV1599" s="13" t="s">
        <v>82</v>
      </c>
      <c r="AW1599" s="13" t="s">
        <v>30</v>
      </c>
      <c r="AX1599" s="13" t="s">
        <v>74</v>
      </c>
      <c r="AY1599" s="165" t="s">
        <v>133</v>
      </c>
    </row>
    <row r="1600" spans="2:51" s="14" customFormat="1" ht="11.25">
      <c r="B1600" s="170"/>
      <c r="D1600" s="150" t="s">
        <v>230</v>
      </c>
      <c r="E1600" s="171" t="s">
        <v>1</v>
      </c>
      <c r="F1600" s="172" t="s">
        <v>1656</v>
      </c>
      <c r="H1600" s="173">
        <v>7.75</v>
      </c>
      <c r="L1600" s="170"/>
      <c r="M1600" s="174"/>
      <c r="N1600" s="175"/>
      <c r="O1600" s="175"/>
      <c r="P1600" s="175"/>
      <c r="Q1600" s="175"/>
      <c r="R1600" s="175"/>
      <c r="S1600" s="175"/>
      <c r="T1600" s="176"/>
      <c r="AT1600" s="171" t="s">
        <v>230</v>
      </c>
      <c r="AU1600" s="171" t="s">
        <v>84</v>
      </c>
      <c r="AV1600" s="14" t="s">
        <v>84</v>
      </c>
      <c r="AW1600" s="14" t="s">
        <v>30</v>
      </c>
      <c r="AX1600" s="14" t="s">
        <v>74</v>
      </c>
      <c r="AY1600" s="171" t="s">
        <v>133</v>
      </c>
    </row>
    <row r="1601" spans="2:51" s="13" customFormat="1" ht="11.25">
      <c r="B1601" s="164"/>
      <c r="D1601" s="150" t="s">
        <v>230</v>
      </c>
      <c r="E1601" s="165" t="s">
        <v>1</v>
      </c>
      <c r="F1601" s="166" t="s">
        <v>633</v>
      </c>
      <c r="H1601" s="165" t="s">
        <v>1</v>
      </c>
      <c r="L1601" s="164"/>
      <c r="M1601" s="167"/>
      <c r="N1601" s="168"/>
      <c r="O1601" s="168"/>
      <c r="P1601" s="168"/>
      <c r="Q1601" s="168"/>
      <c r="R1601" s="168"/>
      <c r="S1601" s="168"/>
      <c r="T1601" s="169"/>
      <c r="AT1601" s="165" t="s">
        <v>230</v>
      </c>
      <c r="AU1601" s="165" t="s">
        <v>84</v>
      </c>
      <c r="AV1601" s="13" t="s">
        <v>82</v>
      </c>
      <c r="AW1601" s="13" t="s">
        <v>30</v>
      </c>
      <c r="AX1601" s="13" t="s">
        <v>74</v>
      </c>
      <c r="AY1601" s="165" t="s">
        <v>133</v>
      </c>
    </row>
    <row r="1602" spans="2:51" s="13" customFormat="1" ht="11.25">
      <c r="B1602" s="164"/>
      <c r="D1602" s="150" t="s">
        <v>230</v>
      </c>
      <c r="E1602" s="165" t="s">
        <v>1</v>
      </c>
      <c r="F1602" s="166" t="s">
        <v>1625</v>
      </c>
      <c r="H1602" s="165" t="s">
        <v>1</v>
      </c>
      <c r="L1602" s="164"/>
      <c r="M1602" s="167"/>
      <c r="N1602" s="168"/>
      <c r="O1602" s="168"/>
      <c r="P1602" s="168"/>
      <c r="Q1602" s="168"/>
      <c r="R1602" s="168"/>
      <c r="S1602" s="168"/>
      <c r="T1602" s="169"/>
      <c r="AT1602" s="165" t="s">
        <v>230</v>
      </c>
      <c r="AU1602" s="165" t="s">
        <v>84</v>
      </c>
      <c r="AV1602" s="13" t="s">
        <v>82</v>
      </c>
      <c r="AW1602" s="13" t="s">
        <v>30</v>
      </c>
      <c r="AX1602" s="13" t="s">
        <v>74</v>
      </c>
      <c r="AY1602" s="165" t="s">
        <v>133</v>
      </c>
    </row>
    <row r="1603" spans="2:51" s="13" customFormat="1" ht="11.25">
      <c r="B1603" s="164"/>
      <c r="D1603" s="150" t="s">
        <v>230</v>
      </c>
      <c r="E1603" s="165" t="s">
        <v>1</v>
      </c>
      <c r="F1603" s="166" t="s">
        <v>1658</v>
      </c>
      <c r="H1603" s="165" t="s">
        <v>1</v>
      </c>
      <c r="L1603" s="164"/>
      <c r="M1603" s="167"/>
      <c r="N1603" s="168"/>
      <c r="O1603" s="168"/>
      <c r="P1603" s="168"/>
      <c r="Q1603" s="168"/>
      <c r="R1603" s="168"/>
      <c r="S1603" s="168"/>
      <c r="T1603" s="169"/>
      <c r="AT1603" s="165" t="s">
        <v>230</v>
      </c>
      <c r="AU1603" s="165" t="s">
        <v>84</v>
      </c>
      <c r="AV1603" s="13" t="s">
        <v>82</v>
      </c>
      <c r="AW1603" s="13" t="s">
        <v>30</v>
      </c>
      <c r="AX1603" s="13" t="s">
        <v>74</v>
      </c>
      <c r="AY1603" s="165" t="s">
        <v>133</v>
      </c>
    </row>
    <row r="1604" spans="2:51" s="14" customFormat="1" ht="11.25">
      <c r="B1604" s="170"/>
      <c r="D1604" s="150" t="s">
        <v>230</v>
      </c>
      <c r="E1604" s="171" t="s">
        <v>1</v>
      </c>
      <c r="F1604" s="172" t="s">
        <v>1663</v>
      </c>
      <c r="H1604" s="173">
        <v>9.89</v>
      </c>
      <c r="L1604" s="170"/>
      <c r="M1604" s="174"/>
      <c r="N1604" s="175"/>
      <c r="O1604" s="175"/>
      <c r="P1604" s="175"/>
      <c r="Q1604" s="175"/>
      <c r="R1604" s="175"/>
      <c r="S1604" s="175"/>
      <c r="T1604" s="176"/>
      <c r="AT1604" s="171" t="s">
        <v>230</v>
      </c>
      <c r="AU1604" s="171" t="s">
        <v>84</v>
      </c>
      <c r="AV1604" s="14" t="s">
        <v>84</v>
      </c>
      <c r="AW1604" s="14" t="s">
        <v>30</v>
      </c>
      <c r="AX1604" s="14" t="s">
        <v>74</v>
      </c>
      <c r="AY1604" s="171" t="s">
        <v>133</v>
      </c>
    </row>
    <row r="1605" spans="2:51" s="15" customFormat="1" ht="11.25">
      <c r="B1605" s="177"/>
      <c r="D1605" s="150" t="s">
        <v>230</v>
      </c>
      <c r="E1605" s="178" t="s">
        <v>1</v>
      </c>
      <c r="F1605" s="179" t="s">
        <v>233</v>
      </c>
      <c r="H1605" s="180">
        <v>27.69</v>
      </c>
      <c r="L1605" s="177"/>
      <c r="M1605" s="181"/>
      <c r="N1605" s="182"/>
      <c r="O1605" s="182"/>
      <c r="P1605" s="182"/>
      <c r="Q1605" s="182"/>
      <c r="R1605" s="182"/>
      <c r="S1605" s="182"/>
      <c r="T1605" s="183"/>
      <c r="AT1605" s="178" t="s">
        <v>230</v>
      </c>
      <c r="AU1605" s="178" t="s">
        <v>84</v>
      </c>
      <c r="AV1605" s="15" t="s">
        <v>138</v>
      </c>
      <c r="AW1605" s="15" t="s">
        <v>30</v>
      </c>
      <c r="AX1605" s="15" t="s">
        <v>82</v>
      </c>
      <c r="AY1605" s="178" t="s">
        <v>133</v>
      </c>
    </row>
    <row r="1606" spans="1:65" s="2" customFormat="1" ht="24.2" customHeight="1">
      <c r="A1606" s="30"/>
      <c r="B1606" s="136"/>
      <c r="C1606" s="184" t="s">
        <v>1664</v>
      </c>
      <c r="D1606" s="184" t="s">
        <v>244</v>
      </c>
      <c r="E1606" s="185" t="s">
        <v>1665</v>
      </c>
      <c r="F1606" s="186" t="s">
        <v>1666</v>
      </c>
      <c r="G1606" s="187" t="s">
        <v>262</v>
      </c>
      <c r="H1606" s="188">
        <v>23.23</v>
      </c>
      <c r="I1606" s="245"/>
      <c r="J1606" s="189">
        <f>ROUND(I1606*H1606,2)</f>
        <v>0</v>
      </c>
      <c r="K1606" s="190"/>
      <c r="L1606" s="191"/>
      <c r="M1606" s="192" t="s">
        <v>1</v>
      </c>
      <c r="N1606" s="193" t="s">
        <v>39</v>
      </c>
      <c r="O1606" s="146">
        <v>0</v>
      </c>
      <c r="P1606" s="146">
        <f>O1606*H1606</f>
        <v>0</v>
      </c>
      <c r="Q1606" s="146">
        <v>0</v>
      </c>
      <c r="R1606" s="146">
        <f>Q1606*H1606</f>
        <v>0</v>
      </c>
      <c r="S1606" s="146">
        <v>0</v>
      </c>
      <c r="T1606" s="147">
        <f>S1606*H1606</f>
        <v>0</v>
      </c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R1606" s="148" t="s">
        <v>281</v>
      </c>
      <c r="AT1606" s="148" t="s">
        <v>244</v>
      </c>
      <c r="AU1606" s="148" t="s">
        <v>84</v>
      </c>
      <c r="AY1606" s="18" t="s">
        <v>133</v>
      </c>
      <c r="BE1606" s="149">
        <f>IF(N1606="základní",J1606,0)</f>
        <v>0</v>
      </c>
      <c r="BF1606" s="149">
        <f>IF(N1606="snížená",J1606,0)</f>
        <v>0</v>
      </c>
      <c r="BG1606" s="149">
        <f>IF(N1606="zákl. přenesená",J1606,0)</f>
        <v>0</v>
      </c>
      <c r="BH1606" s="149">
        <f>IF(N1606="sníž. přenesená",J1606,0)</f>
        <v>0</v>
      </c>
      <c r="BI1606" s="149">
        <f>IF(N1606="nulová",J1606,0)</f>
        <v>0</v>
      </c>
      <c r="BJ1606" s="18" t="s">
        <v>82</v>
      </c>
      <c r="BK1606" s="149">
        <f>ROUND(I1606*H1606,2)</f>
        <v>0</v>
      </c>
      <c r="BL1606" s="18" t="s">
        <v>169</v>
      </c>
      <c r="BM1606" s="148" t="s">
        <v>1667</v>
      </c>
    </row>
    <row r="1607" spans="2:51" s="13" customFormat="1" ht="11.25">
      <c r="B1607" s="164"/>
      <c r="D1607" s="150" t="s">
        <v>230</v>
      </c>
      <c r="E1607" s="165" t="s">
        <v>1</v>
      </c>
      <c r="F1607" s="166" t="s">
        <v>1060</v>
      </c>
      <c r="H1607" s="165" t="s">
        <v>1</v>
      </c>
      <c r="L1607" s="164"/>
      <c r="M1607" s="167"/>
      <c r="N1607" s="168"/>
      <c r="O1607" s="168"/>
      <c r="P1607" s="168"/>
      <c r="Q1607" s="168"/>
      <c r="R1607" s="168"/>
      <c r="S1607" s="168"/>
      <c r="T1607" s="169"/>
      <c r="AT1607" s="165" t="s">
        <v>230</v>
      </c>
      <c r="AU1607" s="165" t="s">
        <v>84</v>
      </c>
      <c r="AV1607" s="13" t="s">
        <v>82</v>
      </c>
      <c r="AW1607" s="13" t="s">
        <v>30</v>
      </c>
      <c r="AX1607" s="13" t="s">
        <v>74</v>
      </c>
      <c r="AY1607" s="165" t="s">
        <v>133</v>
      </c>
    </row>
    <row r="1608" spans="2:51" s="13" customFormat="1" ht="11.25">
      <c r="B1608" s="164"/>
      <c r="D1608" s="150" t="s">
        <v>230</v>
      </c>
      <c r="E1608" s="165" t="s">
        <v>1</v>
      </c>
      <c r="F1608" s="166" t="s">
        <v>1654</v>
      </c>
      <c r="H1608" s="165" t="s">
        <v>1</v>
      </c>
      <c r="L1608" s="164"/>
      <c r="M1608" s="167"/>
      <c r="N1608" s="168"/>
      <c r="O1608" s="168"/>
      <c r="P1608" s="168"/>
      <c r="Q1608" s="168"/>
      <c r="R1608" s="168"/>
      <c r="S1608" s="168"/>
      <c r="T1608" s="169"/>
      <c r="AT1608" s="165" t="s">
        <v>230</v>
      </c>
      <c r="AU1608" s="165" t="s">
        <v>84</v>
      </c>
      <c r="AV1608" s="13" t="s">
        <v>82</v>
      </c>
      <c r="AW1608" s="13" t="s">
        <v>30</v>
      </c>
      <c r="AX1608" s="13" t="s">
        <v>74</v>
      </c>
      <c r="AY1608" s="165" t="s">
        <v>133</v>
      </c>
    </row>
    <row r="1609" spans="2:51" s="14" customFormat="1" ht="11.25">
      <c r="B1609" s="170"/>
      <c r="D1609" s="150" t="s">
        <v>230</v>
      </c>
      <c r="E1609" s="171" t="s">
        <v>1</v>
      </c>
      <c r="F1609" s="172" t="s">
        <v>1655</v>
      </c>
      <c r="H1609" s="173">
        <v>2.3</v>
      </c>
      <c r="L1609" s="170"/>
      <c r="M1609" s="174"/>
      <c r="N1609" s="175"/>
      <c r="O1609" s="175"/>
      <c r="P1609" s="175"/>
      <c r="Q1609" s="175"/>
      <c r="R1609" s="175"/>
      <c r="S1609" s="175"/>
      <c r="T1609" s="176"/>
      <c r="AT1609" s="171" t="s">
        <v>230</v>
      </c>
      <c r="AU1609" s="171" t="s">
        <v>84</v>
      </c>
      <c r="AV1609" s="14" t="s">
        <v>84</v>
      </c>
      <c r="AW1609" s="14" t="s">
        <v>30</v>
      </c>
      <c r="AX1609" s="14" t="s">
        <v>74</v>
      </c>
      <c r="AY1609" s="171" t="s">
        <v>133</v>
      </c>
    </row>
    <row r="1610" spans="2:51" s="14" customFormat="1" ht="11.25">
      <c r="B1610" s="170"/>
      <c r="D1610" s="150" t="s">
        <v>230</v>
      </c>
      <c r="E1610" s="171" t="s">
        <v>1</v>
      </c>
      <c r="F1610" s="172" t="s">
        <v>1634</v>
      </c>
      <c r="H1610" s="173">
        <v>4.485</v>
      </c>
      <c r="L1610" s="170"/>
      <c r="M1610" s="174"/>
      <c r="N1610" s="175"/>
      <c r="O1610" s="175"/>
      <c r="P1610" s="175"/>
      <c r="Q1610" s="175"/>
      <c r="R1610" s="175"/>
      <c r="S1610" s="175"/>
      <c r="T1610" s="176"/>
      <c r="AT1610" s="171" t="s">
        <v>230</v>
      </c>
      <c r="AU1610" s="171" t="s">
        <v>84</v>
      </c>
      <c r="AV1610" s="14" t="s">
        <v>84</v>
      </c>
      <c r="AW1610" s="14" t="s">
        <v>30</v>
      </c>
      <c r="AX1610" s="14" t="s">
        <v>74</v>
      </c>
      <c r="AY1610" s="171" t="s">
        <v>133</v>
      </c>
    </row>
    <row r="1611" spans="2:51" s="13" customFormat="1" ht="11.25">
      <c r="B1611" s="164"/>
      <c r="D1611" s="150" t="s">
        <v>230</v>
      </c>
      <c r="E1611" s="165" t="s">
        <v>1</v>
      </c>
      <c r="F1611" s="166" t="s">
        <v>1058</v>
      </c>
      <c r="H1611" s="165" t="s">
        <v>1</v>
      </c>
      <c r="L1611" s="164"/>
      <c r="M1611" s="167"/>
      <c r="N1611" s="168"/>
      <c r="O1611" s="168"/>
      <c r="P1611" s="168"/>
      <c r="Q1611" s="168"/>
      <c r="R1611" s="168"/>
      <c r="S1611" s="168"/>
      <c r="T1611" s="169"/>
      <c r="AT1611" s="165" t="s">
        <v>230</v>
      </c>
      <c r="AU1611" s="165" t="s">
        <v>84</v>
      </c>
      <c r="AV1611" s="13" t="s">
        <v>82</v>
      </c>
      <c r="AW1611" s="13" t="s">
        <v>30</v>
      </c>
      <c r="AX1611" s="13" t="s">
        <v>74</v>
      </c>
      <c r="AY1611" s="165" t="s">
        <v>133</v>
      </c>
    </row>
    <row r="1612" spans="2:51" s="13" customFormat="1" ht="11.25">
      <c r="B1612" s="164"/>
      <c r="D1612" s="150" t="s">
        <v>230</v>
      </c>
      <c r="E1612" s="165" t="s">
        <v>1</v>
      </c>
      <c r="F1612" s="166" t="s">
        <v>1654</v>
      </c>
      <c r="H1612" s="165" t="s">
        <v>1</v>
      </c>
      <c r="L1612" s="164"/>
      <c r="M1612" s="167"/>
      <c r="N1612" s="168"/>
      <c r="O1612" s="168"/>
      <c r="P1612" s="168"/>
      <c r="Q1612" s="168"/>
      <c r="R1612" s="168"/>
      <c r="S1612" s="168"/>
      <c r="T1612" s="169"/>
      <c r="AT1612" s="165" t="s">
        <v>230</v>
      </c>
      <c r="AU1612" s="165" t="s">
        <v>84</v>
      </c>
      <c r="AV1612" s="13" t="s">
        <v>82</v>
      </c>
      <c r="AW1612" s="13" t="s">
        <v>30</v>
      </c>
      <c r="AX1612" s="13" t="s">
        <v>74</v>
      </c>
      <c r="AY1612" s="165" t="s">
        <v>133</v>
      </c>
    </row>
    <row r="1613" spans="2:51" s="14" customFormat="1" ht="11.25">
      <c r="B1613" s="170"/>
      <c r="D1613" s="150" t="s">
        <v>230</v>
      </c>
      <c r="E1613" s="171" t="s">
        <v>1</v>
      </c>
      <c r="F1613" s="172" t="s">
        <v>1657</v>
      </c>
      <c r="H1613" s="173">
        <v>4.6</v>
      </c>
      <c r="L1613" s="170"/>
      <c r="M1613" s="174"/>
      <c r="N1613" s="175"/>
      <c r="O1613" s="175"/>
      <c r="P1613" s="175"/>
      <c r="Q1613" s="175"/>
      <c r="R1613" s="175"/>
      <c r="S1613" s="175"/>
      <c r="T1613" s="176"/>
      <c r="AT1613" s="171" t="s">
        <v>230</v>
      </c>
      <c r="AU1613" s="171" t="s">
        <v>84</v>
      </c>
      <c r="AV1613" s="14" t="s">
        <v>84</v>
      </c>
      <c r="AW1613" s="14" t="s">
        <v>30</v>
      </c>
      <c r="AX1613" s="14" t="s">
        <v>74</v>
      </c>
      <c r="AY1613" s="171" t="s">
        <v>133</v>
      </c>
    </row>
    <row r="1614" spans="2:51" s="14" customFormat="1" ht="11.25">
      <c r="B1614" s="170"/>
      <c r="D1614" s="150" t="s">
        <v>230</v>
      </c>
      <c r="E1614" s="171" t="s">
        <v>1</v>
      </c>
      <c r="F1614" s="172" t="s">
        <v>1634</v>
      </c>
      <c r="H1614" s="173">
        <v>4.485</v>
      </c>
      <c r="L1614" s="170"/>
      <c r="M1614" s="174"/>
      <c r="N1614" s="175"/>
      <c r="O1614" s="175"/>
      <c r="P1614" s="175"/>
      <c r="Q1614" s="175"/>
      <c r="R1614" s="175"/>
      <c r="S1614" s="175"/>
      <c r="T1614" s="176"/>
      <c r="AT1614" s="171" t="s">
        <v>230</v>
      </c>
      <c r="AU1614" s="171" t="s">
        <v>84</v>
      </c>
      <c r="AV1614" s="14" t="s">
        <v>84</v>
      </c>
      <c r="AW1614" s="14" t="s">
        <v>30</v>
      </c>
      <c r="AX1614" s="14" t="s">
        <v>74</v>
      </c>
      <c r="AY1614" s="171" t="s">
        <v>133</v>
      </c>
    </row>
    <row r="1615" spans="2:51" s="13" customFormat="1" ht="11.25">
      <c r="B1615" s="164"/>
      <c r="D1615" s="150" t="s">
        <v>230</v>
      </c>
      <c r="E1615" s="165" t="s">
        <v>1</v>
      </c>
      <c r="F1615" s="166" t="s">
        <v>633</v>
      </c>
      <c r="H1615" s="165" t="s">
        <v>1</v>
      </c>
      <c r="L1615" s="164"/>
      <c r="M1615" s="167"/>
      <c r="N1615" s="168"/>
      <c r="O1615" s="168"/>
      <c r="P1615" s="168"/>
      <c r="Q1615" s="168"/>
      <c r="R1615" s="168"/>
      <c r="S1615" s="168"/>
      <c r="T1615" s="169"/>
      <c r="AT1615" s="165" t="s">
        <v>230</v>
      </c>
      <c r="AU1615" s="165" t="s">
        <v>84</v>
      </c>
      <c r="AV1615" s="13" t="s">
        <v>82</v>
      </c>
      <c r="AW1615" s="13" t="s">
        <v>30</v>
      </c>
      <c r="AX1615" s="13" t="s">
        <v>74</v>
      </c>
      <c r="AY1615" s="165" t="s">
        <v>133</v>
      </c>
    </row>
    <row r="1616" spans="2:51" s="13" customFormat="1" ht="11.25">
      <c r="B1616" s="164"/>
      <c r="D1616" s="150" t="s">
        <v>230</v>
      </c>
      <c r="E1616" s="165" t="s">
        <v>1</v>
      </c>
      <c r="F1616" s="166" t="s">
        <v>1625</v>
      </c>
      <c r="H1616" s="165" t="s">
        <v>1</v>
      </c>
      <c r="L1616" s="164"/>
      <c r="M1616" s="167"/>
      <c r="N1616" s="168"/>
      <c r="O1616" s="168"/>
      <c r="P1616" s="168"/>
      <c r="Q1616" s="168"/>
      <c r="R1616" s="168"/>
      <c r="S1616" s="168"/>
      <c r="T1616" s="169"/>
      <c r="AT1616" s="165" t="s">
        <v>230</v>
      </c>
      <c r="AU1616" s="165" t="s">
        <v>84</v>
      </c>
      <c r="AV1616" s="13" t="s">
        <v>82</v>
      </c>
      <c r="AW1616" s="13" t="s">
        <v>30</v>
      </c>
      <c r="AX1616" s="13" t="s">
        <v>74</v>
      </c>
      <c r="AY1616" s="165" t="s">
        <v>133</v>
      </c>
    </row>
    <row r="1617" spans="2:51" s="13" customFormat="1" ht="11.25">
      <c r="B1617" s="164"/>
      <c r="D1617" s="150" t="s">
        <v>230</v>
      </c>
      <c r="E1617" s="165" t="s">
        <v>1</v>
      </c>
      <c r="F1617" s="166" t="s">
        <v>1658</v>
      </c>
      <c r="H1617" s="165" t="s">
        <v>1</v>
      </c>
      <c r="L1617" s="164"/>
      <c r="M1617" s="167"/>
      <c r="N1617" s="168"/>
      <c r="O1617" s="168"/>
      <c r="P1617" s="168"/>
      <c r="Q1617" s="168"/>
      <c r="R1617" s="168"/>
      <c r="S1617" s="168"/>
      <c r="T1617" s="169"/>
      <c r="AT1617" s="165" t="s">
        <v>230</v>
      </c>
      <c r="AU1617" s="165" t="s">
        <v>84</v>
      </c>
      <c r="AV1617" s="13" t="s">
        <v>82</v>
      </c>
      <c r="AW1617" s="13" t="s">
        <v>30</v>
      </c>
      <c r="AX1617" s="13" t="s">
        <v>74</v>
      </c>
      <c r="AY1617" s="165" t="s">
        <v>133</v>
      </c>
    </row>
    <row r="1618" spans="2:51" s="14" customFormat="1" ht="11.25">
      <c r="B1618" s="170"/>
      <c r="D1618" s="150" t="s">
        <v>230</v>
      </c>
      <c r="E1618" s="171" t="s">
        <v>1</v>
      </c>
      <c r="F1618" s="172" t="s">
        <v>1668</v>
      </c>
      <c r="H1618" s="173">
        <v>7.36</v>
      </c>
      <c r="L1618" s="170"/>
      <c r="M1618" s="174"/>
      <c r="N1618" s="175"/>
      <c r="O1618" s="175"/>
      <c r="P1618" s="175"/>
      <c r="Q1618" s="175"/>
      <c r="R1618" s="175"/>
      <c r="S1618" s="175"/>
      <c r="T1618" s="176"/>
      <c r="AT1618" s="171" t="s">
        <v>230</v>
      </c>
      <c r="AU1618" s="171" t="s">
        <v>84</v>
      </c>
      <c r="AV1618" s="14" t="s">
        <v>84</v>
      </c>
      <c r="AW1618" s="14" t="s">
        <v>30</v>
      </c>
      <c r="AX1618" s="14" t="s">
        <v>74</v>
      </c>
      <c r="AY1618" s="171" t="s">
        <v>133</v>
      </c>
    </row>
    <row r="1619" spans="2:51" s="15" customFormat="1" ht="11.25">
      <c r="B1619" s="177"/>
      <c r="D1619" s="150" t="s">
        <v>230</v>
      </c>
      <c r="E1619" s="178" t="s">
        <v>1</v>
      </c>
      <c r="F1619" s="179" t="s">
        <v>233</v>
      </c>
      <c r="H1619" s="180">
        <v>23.23</v>
      </c>
      <c r="L1619" s="177"/>
      <c r="M1619" s="181"/>
      <c r="N1619" s="182"/>
      <c r="O1619" s="182"/>
      <c r="P1619" s="182"/>
      <c r="Q1619" s="182"/>
      <c r="R1619" s="182"/>
      <c r="S1619" s="182"/>
      <c r="T1619" s="183"/>
      <c r="AT1619" s="178" t="s">
        <v>230</v>
      </c>
      <c r="AU1619" s="178" t="s">
        <v>84</v>
      </c>
      <c r="AV1619" s="15" t="s">
        <v>138</v>
      </c>
      <c r="AW1619" s="15" t="s">
        <v>30</v>
      </c>
      <c r="AX1619" s="15" t="s">
        <v>82</v>
      </c>
      <c r="AY1619" s="178" t="s">
        <v>133</v>
      </c>
    </row>
    <row r="1620" spans="1:65" s="2" customFormat="1" ht="24.2" customHeight="1">
      <c r="A1620" s="30"/>
      <c r="B1620" s="136"/>
      <c r="C1620" s="137" t="s">
        <v>912</v>
      </c>
      <c r="D1620" s="137" t="s">
        <v>134</v>
      </c>
      <c r="E1620" s="138" t="s">
        <v>1669</v>
      </c>
      <c r="F1620" s="139" t="s">
        <v>1670</v>
      </c>
      <c r="G1620" s="140" t="s">
        <v>732</v>
      </c>
      <c r="H1620" s="141">
        <v>3433.985</v>
      </c>
      <c r="I1620" s="242"/>
      <c r="J1620" s="142">
        <f>ROUND(I1620*H1620,2)</f>
        <v>0</v>
      </c>
      <c r="K1620" s="143"/>
      <c r="L1620" s="31"/>
      <c r="M1620" s="144" t="s">
        <v>1</v>
      </c>
      <c r="N1620" s="145" t="s">
        <v>39</v>
      </c>
      <c r="O1620" s="146">
        <v>0</v>
      </c>
      <c r="P1620" s="146">
        <f>O1620*H1620</f>
        <v>0</v>
      </c>
      <c r="Q1620" s="146">
        <v>0</v>
      </c>
      <c r="R1620" s="146">
        <f>Q1620*H1620</f>
        <v>0</v>
      </c>
      <c r="S1620" s="146">
        <v>0</v>
      </c>
      <c r="T1620" s="147">
        <f>S1620*H1620</f>
        <v>0</v>
      </c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R1620" s="148" t="s">
        <v>169</v>
      </c>
      <c r="AT1620" s="148" t="s">
        <v>134</v>
      </c>
      <c r="AU1620" s="148" t="s">
        <v>84</v>
      </c>
      <c r="AY1620" s="18" t="s">
        <v>133</v>
      </c>
      <c r="BE1620" s="149">
        <f>IF(N1620="základní",J1620,0)</f>
        <v>0</v>
      </c>
      <c r="BF1620" s="149">
        <f>IF(N1620="snížená",J1620,0)</f>
        <v>0</v>
      </c>
      <c r="BG1620" s="149">
        <f>IF(N1620="zákl. přenesená",J1620,0)</f>
        <v>0</v>
      </c>
      <c r="BH1620" s="149">
        <f>IF(N1620="sníž. přenesená",J1620,0)</f>
        <v>0</v>
      </c>
      <c r="BI1620" s="149">
        <f>IF(N1620="nulová",J1620,0)</f>
        <v>0</v>
      </c>
      <c r="BJ1620" s="18" t="s">
        <v>82</v>
      </c>
      <c r="BK1620" s="149">
        <f>ROUND(I1620*H1620,2)</f>
        <v>0</v>
      </c>
      <c r="BL1620" s="18" t="s">
        <v>169</v>
      </c>
      <c r="BM1620" s="148" t="s">
        <v>1671</v>
      </c>
    </row>
    <row r="1621" spans="2:63" s="11" customFormat="1" ht="22.9" customHeight="1">
      <c r="B1621" s="126"/>
      <c r="D1621" s="127" t="s">
        <v>73</v>
      </c>
      <c r="E1621" s="162" t="s">
        <v>1672</v>
      </c>
      <c r="F1621" s="162" t="s">
        <v>1673</v>
      </c>
      <c r="J1621" s="163">
        <f>BK1621</f>
        <v>0</v>
      </c>
      <c r="L1621" s="126"/>
      <c r="M1621" s="130"/>
      <c r="N1621" s="131"/>
      <c r="O1621" s="131"/>
      <c r="P1621" s="132">
        <f>SUM(P1622:P1687)</f>
        <v>0</v>
      </c>
      <c r="Q1621" s="131"/>
      <c r="R1621" s="132">
        <f>SUM(R1622:R1687)</f>
        <v>0</v>
      </c>
      <c r="S1621" s="131"/>
      <c r="T1621" s="133">
        <f>SUM(T1622:T1687)</f>
        <v>0</v>
      </c>
      <c r="AR1621" s="127" t="s">
        <v>84</v>
      </c>
      <c r="AT1621" s="134" t="s">
        <v>73</v>
      </c>
      <c r="AU1621" s="134" t="s">
        <v>82</v>
      </c>
      <c r="AY1621" s="127" t="s">
        <v>133</v>
      </c>
      <c r="BK1621" s="135">
        <f>SUM(BK1622:BK1687)</f>
        <v>0</v>
      </c>
    </row>
    <row r="1622" spans="1:65" s="2" customFormat="1" ht="24.2" customHeight="1">
      <c r="A1622" s="30"/>
      <c r="B1622" s="136"/>
      <c r="C1622" s="137" t="s">
        <v>1674</v>
      </c>
      <c r="D1622" s="137" t="s">
        <v>134</v>
      </c>
      <c r="E1622" s="138" t="s">
        <v>1675</v>
      </c>
      <c r="F1622" s="139" t="s">
        <v>1676</v>
      </c>
      <c r="G1622" s="140" t="s">
        <v>262</v>
      </c>
      <c r="H1622" s="141">
        <v>250.72</v>
      </c>
      <c r="I1622" s="242"/>
      <c r="J1622" s="142">
        <f>ROUND(I1622*H1622,2)</f>
        <v>0</v>
      </c>
      <c r="K1622" s="143"/>
      <c r="L1622" s="31"/>
      <c r="M1622" s="144" t="s">
        <v>1</v>
      </c>
      <c r="N1622" s="145" t="s">
        <v>39</v>
      </c>
      <c r="O1622" s="146">
        <v>0</v>
      </c>
      <c r="P1622" s="146">
        <f>O1622*H1622</f>
        <v>0</v>
      </c>
      <c r="Q1622" s="146">
        <v>0</v>
      </c>
      <c r="R1622" s="146">
        <f>Q1622*H1622</f>
        <v>0</v>
      </c>
      <c r="S1622" s="146">
        <v>0</v>
      </c>
      <c r="T1622" s="147">
        <f>S1622*H1622</f>
        <v>0</v>
      </c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R1622" s="148" t="s">
        <v>169</v>
      </c>
      <c r="AT1622" s="148" t="s">
        <v>134</v>
      </c>
      <c r="AU1622" s="148" t="s">
        <v>84</v>
      </c>
      <c r="AY1622" s="18" t="s">
        <v>133</v>
      </c>
      <c r="BE1622" s="149">
        <f>IF(N1622="základní",J1622,0)</f>
        <v>0</v>
      </c>
      <c r="BF1622" s="149">
        <f>IF(N1622="snížená",J1622,0)</f>
        <v>0</v>
      </c>
      <c r="BG1622" s="149">
        <f>IF(N1622="zákl. přenesená",J1622,0)</f>
        <v>0</v>
      </c>
      <c r="BH1622" s="149">
        <f>IF(N1622="sníž. přenesená",J1622,0)</f>
        <v>0</v>
      </c>
      <c r="BI1622" s="149">
        <f>IF(N1622="nulová",J1622,0)</f>
        <v>0</v>
      </c>
      <c r="BJ1622" s="18" t="s">
        <v>82</v>
      </c>
      <c r="BK1622" s="149">
        <f>ROUND(I1622*H1622,2)</f>
        <v>0</v>
      </c>
      <c r="BL1622" s="18" t="s">
        <v>169</v>
      </c>
      <c r="BM1622" s="148" t="s">
        <v>1677</v>
      </c>
    </row>
    <row r="1623" spans="2:51" s="13" customFormat="1" ht="11.25">
      <c r="B1623" s="164"/>
      <c r="D1623" s="150" t="s">
        <v>230</v>
      </c>
      <c r="E1623" s="165" t="s">
        <v>1</v>
      </c>
      <c r="F1623" s="166" t="s">
        <v>558</v>
      </c>
      <c r="H1623" s="165" t="s">
        <v>1</v>
      </c>
      <c r="L1623" s="164"/>
      <c r="M1623" s="167"/>
      <c r="N1623" s="168"/>
      <c r="O1623" s="168"/>
      <c r="P1623" s="168"/>
      <c r="Q1623" s="168"/>
      <c r="R1623" s="168"/>
      <c r="S1623" s="168"/>
      <c r="T1623" s="169"/>
      <c r="AT1623" s="165" t="s">
        <v>230</v>
      </c>
      <c r="AU1623" s="165" t="s">
        <v>84</v>
      </c>
      <c r="AV1623" s="13" t="s">
        <v>82</v>
      </c>
      <c r="AW1623" s="13" t="s">
        <v>30</v>
      </c>
      <c r="AX1623" s="13" t="s">
        <v>74</v>
      </c>
      <c r="AY1623" s="165" t="s">
        <v>133</v>
      </c>
    </row>
    <row r="1624" spans="2:51" s="14" customFormat="1" ht="11.25">
      <c r="B1624" s="170"/>
      <c r="D1624" s="150" t="s">
        <v>230</v>
      </c>
      <c r="E1624" s="171" t="s">
        <v>1</v>
      </c>
      <c r="F1624" s="172" t="s">
        <v>559</v>
      </c>
      <c r="H1624" s="173">
        <v>15.3</v>
      </c>
      <c r="L1624" s="170"/>
      <c r="M1624" s="174"/>
      <c r="N1624" s="175"/>
      <c r="O1624" s="175"/>
      <c r="P1624" s="175"/>
      <c r="Q1624" s="175"/>
      <c r="R1624" s="175"/>
      <c r="S1624" s="175"/>
      <c r="T1624" s="176"/>
      <c r="AT1624" s="171" t="s">
        <v>230</v>
      </c>
      <c r="AU1624" s="171" t="s">
        <v>84</v>
      </c>
      <c r="AV1624" s="14" t="s">
        <v>84</v>
      </c>
      <c r="AW1624" s="14" t="s">
        <v>30</v>
      </c>
      <c r="AX1624" s="14" t="s">
        <v>74</v>
      </c>
      <c r="AY1624" s="171" t="s">
        <v>133</v>
      </c>
    </row>
    <row r="1625" spans="2:51" s="13" customFormat="1" ht="11.25">
      <c r="B1625" s="164"/>
      <c r="D1625" s="150" t="s">
        <v>230</v>
      </c>
      <c r="E1625" s="165" t="s">
        <v>1</v>
      </c>
      <c r="F1625" s="166" t="s">
        <v>560</v>
      </c>
      <c r="H1625" s="165" t="s">
        <v>1</v>
      </c>
      <c r="L1625" s="164"/>
      <c r="M1625" s="167"/>
      <c r="N1625" s="168"/>
      <c r="O1625" s="168"/>
      <c r="P1625" s="168"/>
      <c r="Q1625" s="168"/>
      <c r="R1625" s="168"/>
      <c r="S1625" s="168"/>
      <c r="T1625" s="169"/>
      <c r="AT1625" s="165" t="s">
        <v>230</v>
      </c>
      <c r="AU1625" s="165" t="s">
        <v>84</v>
      </c>
      <c r="AV1625" s="13" t="s">
        <v>82</v>
      </c>
      <c r="AW1625" s="13" t="s">
        <v>30</v>
      </c>
      <c r="AX1625" s="13" t="s">
        <v>74</v>
      </c>
      <c r="AY1625" s="165" t="s">
        <v>133</v>
      </c>
    </row>
    <row r="1626" spans="2:51" s="14" customFormat="1" ht="11.25">
      <c r="B1626" s="170"/>
      <c r="D1626" s="150" t="s">
        <v>230</v>
      </c>
      <c r="E1626" s="171" t="s">
        <v>1</v>
      </c>
      <c r="F1626" s="172" t="s">
        <v>1225</v>
      </c>
      <c r="H1626" s="173">
        <v>55.33</v>
      </c>
      <c r="L1626" s="170"/>
      <c r="M1626" s="174"/>
      <c r="N1626" s="175"/>
      <c r="O1626" s="175"/>
      <c r="P1626" s="175"/>
      <c r="Q1626" s="175"/>
      <c r="R1626" s="175"/>
      <c r="S1626" s="175"/>
      <c r="T1626" s="176"/>
      <c r="AT1626" s="171" t="s">
        <v>230</v>
      </c>
      <c r="AU1626" s="171" t="s">
        <v>84</v>
      </c>
      <c r="AV1626" s="14" t="s">
        <v>84</v>
      </c>
      <c r="AW1626" s="14" t="s">
        <v>30</v>
      </c>
      <c r="AX1626" s="14" t="s">
        <v>74</v>
      </c>
      <c r="AY1626" s="171" t="s">
        <v>133</v>
      </c>
    </row>
    <row r="1627" spans="2:51" s="13" customFormat="1" ht="11.25">
      <c r="B1627" s="164"/>
      <c r="D1627" s="150" t="s">
        <v>230</v>
      </c>
      <c r="E1627" s="165" t="s">
        <v>1</v>
      </c>
      <c r="F1627" s="166" t="s">
        <v>562</v>
      </c>
      <c r="H1627" s="165" t="s">
        <v>1</v>
      </c>
      <c r="L1627" s="164"/>
      <c r="M1627" s="167"/>
      <c r="N1627" s="168"/>
      <c r="O1627" s="168"/>
      <c r="P1627" s="168"/>
      <c r="Q1627" s="168"/>
      <c r="R1627" s="168"/>
      <c r="S1627" s="168"/>
      <c r="T1627" s="169"/>
      <c r="AT1627" s="165" t="s">
        <v>230</v>
      </c>
      <c r="AU1627" s="165" t="s">
        <v>84</v>
      </c>
      <c r="AV1627" s="13" t="s">
        <v>82</v>
      </c>
      <c r="AW1627" s="13" t="s">
        <v>30</v>
      </c>
      <c r="AX1627" s="13" t="s">
        <v>74</v>
      </c>
      <c r="AY1627" s="165" t="s">
        <v>133</v>
      </c>
    </row>
    <row r="1628" spans="2:51" s="14" customFormat="1" ht="11.25">
      <c r="B1628" s="170"/>
      <c r="D1628" s="150" t="s">
        <v>230</v>
      </c>
      <c r="E1628" s="171" t="s">
        <v>1</v>
      </c>
      <c r="F1628" s="172" t="s">
        <v>1226</v>
      </c>
      <c r="H1628" s="173">
        <v>70.5</v>
      </c>
      <c r="L1628" s="170"/>
      <c r="M1628" s="174"/>
      <c r="N1628" s="175"/>
      <c r="O1628" s="175"/>
      <c r="P1628" s="175"/>
      <c r="Q1628" s="175"/>
      <c r="R1628" s="175"/>
      <c r="S1628" s="175"/>
      <c r="T1628" s="176"/>
      <c r="AT1628" s="171" t="s">
        <v>230</v>
      </c>
      <c r="AU1628" s="171" t="s">
        <v>84</v>
      </c>
      <c r="AV1628" s="14" t="s">
        <v>84</v>
      </c>
      <c r="AW1628" s="14" t="s">
        <v>30</v>
      </c>
      <c r="AX1628" s="14" t="s">
        <v>74</v>
      </c>
      <c r="AY1628" s="171" t="s">
        <v>133</v>
      </c>
    </row>
    <row r="1629" spans="2:51" s="13" customFormat="1" ht="11.25">
      <c r="B1629" s="164"/>
      <c r="D1629" s="150" t="s">
        <v>230</v>
      </c>
      <c r="E1629" s="165" t="s">
        <v>1</v>
      </c>
      <c r="F1629" s="166" t="s">
        <v>715</v>
      </c>
      <c r="H1629" s="165" t="s">
        <v>1</v>
      </c>
      <c r="L1629" s="164"/>
      <c r="M1629" s="167"/>
      <c r="N1629" s="168"/>
      <c r="O1629" s="168"/>
      <c r="P1629" s="168"/>
      <c r="Q1629" s="168"/>
      <c r="R1629" s="168"/>
      <c r="S1629" s="168"/>
      <c r="T1629" s="169"/>
      <c r="AT1629" s="165" t="s">
        <v>230</v>
      </c>
      <c r="AU1629" s="165" t="s">
        <v>84</v>
      </c>
      <c r="AV1629" s="13" t="s">
        <v>82</v>
      </c>
      <c r="AW1629" s="13" t="s">
        <v>30</v>
      </c>
      <c r="AX1629" s="13" t="s">
        <v>74</v>
      </c>
      <c r="AY1629" s="165" t="s">
        <v>133</v>
      </c>
    </row>
    <row r="1630" spans="2:51" s="14" customFormat="1" ht="11.25">
      <c r="B1630" s="170"/>
      <c r="D1630" s="150" t="s">
        <v>230</v>
      </c>
      <c r="E1630" s="171" t="s">
        <v>1</v>
      </c>
      <c r="F1630" s="172" t="s">
        <v>716</v>
      </c>
      <c r="H1630" s="173">
        <v>12.95</v>
      </c>
      <c r="L1630" s="170"/>
      <c r="M1630" s="174"/>
      <c r="N1630" s="175"/>
      <c r="O1630" s="175"/>
      <c r="P1630" s="175"/>
      <c r="Q1630" s="175"/>
      <c r="R1630" s="175"/>
      <c r="S1630" s="175"/>
      <c r="T1630" s="176"/>
      <c r="AT1630" s="171" t="s">
        <v>230</v>
      </c>
      <c r="AU1630" s="171" t="s">
        <v>84</v>
      </c>
      <c r="AV1630" s="14" t="s">
        <v>84</v>
      </c>
      <c r="AW1630" s="14" t="s">
        <v>30</v>
      </c>
      <c r="AX1630" s="14" t="s">
        <v>74</v>
      </c>
      <c r="AY1630" s="171" t="s">
        <v>133</v>
      </c>
    </row>
    <row r="1631" spans="2:51" s="13" customFormat="1" ht="11.25">
      <c r="B1631" s="164"/>
      <c r="D1631" s="150" t="s">
        <v>230</v>
      </c>
      <c r="E1631" s="165" t="s">
        <v>1</v>
      </c>
      <c r="F1631" s="166" t="s">
        <v>564</v>
      </c>
      <c r="H1631" s="165" t="s">
        <v>1</v>
      </c>
      <c r="L1631" s="164"/>
      <c r="M1631" s="167"/>
      <c r="N1631" s="168"/>
      <c r="O1631" s="168"/>
      <c r="P1631" s="168"/>
      <c r="Q1631" s="168"/>
      <c r="R1631" s="168"/>
      <c r="S1631" s="168"/>
      <c r="T1631" s="169"/>
      <c r="AT1631" s="165" t="s">
        <v>230</v>
      </c>
      <c r="AU1631" s="165" t="s">
        <v>84</v>
      </c>
      <c r="AV1631" s="13" t="s">
        <v>82</v>
      </c>
      <c r="AW1631" s="13" t="s">
        <v>30</v>
      </c>
      <c r="AX1631" s="13" t="s">
        <v>74</v>
      </c>
      <c r="AY1631" s="165" t="s">
        <v>133</v>
      </c>
    </row>
    <row r="1632" spans="2:51" s="14" customFormat="1" ht="11.25">
      <c r="B1632" s="170"/>
      <c r="D1632" s="150" t="s">
        <v>230</v>
      </c>
      <c r="E1632" s="171" t="s">
        <v>1</v>
      </c>
      <c r="F1632" s="172" t="s">
        <v>565</v>
      </c>
      <c r="H1632" s="173">
        <v>13.65</v>
      </c>
      <c r="L1632" s="170"/>
      <c r="M1632" s="174"/>
      <c r="N1632" s="175"/>
      <c r="O1632" s="175"/>
      <c r="P1632" s="175"/>
      <c r="Q1632" s="175"/>
      <c r="R1632" s="175"/>
      <c r="S1632" s="175"/>
      <c r="T1632" s="176"/>
      <c r="AT1632" s="171" t="s">
        <v>230</v>
      </c>
      <c r="AU1632" s="171" t="s">
        <v>84</v>
      </c>
      <c r="AV1632" s="14" t="s">
        <v>84</v>
      </c>
      <c r="AW1632" s="14" t="s">
        <v>30</v>
      </c>
      <c r="AX1632" s="14" t="s">
        <v>74</v>
      </c>
      <c r="AY1632" s="171" t="s">
        <v>133</v>
      </c>
    </row>
    <row r="1633" spans="2:51" s="13" customFormat="1" ht="11.25">
      <c r="B1633" s="164"/>
      <c r="D1633" s="150" t="s">
        <v>230</v>
      </c>
      <c r="E1633" s="165" t="s">
        <v>1</v>
      </c>
      <c r="F1633" s="166" t="s">
        <v>1271</v>
      </c>
      <c r="H1633" s="165" t="s">
        <v>1</v>
      </c>
      <c r="L1633" s="164"/>
      <c r="M1633" s="167"/>
      <c r="N1633" s="168"/>
      <c r="O1633" s="168"/>
      <c r="P1633" s="168"/>
      <c r="Q1633" s="168"/>
      <c r="R1633" s="168"/>
      <c r="S1633" s="168"/>
      <c r="T1633" s="169"/>
      <c r="AT1633" s="165" t="s">
        <v>230</v>
      </c>
      <c r="AU1633" s="165" t="s">
        <v>84</v>
      </c>
      <c r="AV1633" s="13" t="s">
        <v>82</v>
      </c>
      <c r="AW1633" s="13" t="s">
        <v>30</v>
      </c>
      <c r="AX1633" s="13" t="s">
        <v>74</v>
      </c>
      <c r="AY1633" s="165" t="s">
        <v>133</v>
      </c>
    </row>
    <row r="1634" spans="2:51" s="14" customFormat="1" ht="11.25">
      <c r="B1634" s="170"/>
      <c r="D1634" s="150" t="s">
        <v>230</v>
      </c>
      <c r="E1634" s="171" t="s">
        <v>1</v>
      </c>
      <c r="F1634" s="172" t="s">
        <v>1272</v>
      </c>
      <c r="H1634" s="173">
        <v>28.95</v>
      </c>
      <c r="L1634" s="170"/>
      <c r="M1634" s="174"/>
      <c r="N1634" s="175"/>
      <c r="O1634" s="175"/>
      <c r="P1634" s="175"/>
      <c r="Q1634" s="175"/>
      <c r="R1634" s="175"/>
      <c r="S1634" s="175"/>
      <c r="T1634" s="176"/>
      <c r="AT1634" s="171" t="s">
        <v>230</v>
      </c>
      <c r="AU1634" s="171" t="s">
        <v>84</v>
      </c>
      <c r="AV1634" s="14" t="s">
        <v>84</v>
      </c>
      <c r="AW1634" s="14" t="s">
        <v>30</v>
      </c>
      <c r="AX1634" s="14" t="s">
        <v>74</v>
      </c>
      <c r="AY1634" s="171" t="s">
        <v>133</v>
      </c>
    </row>
    <row r="1635" spans="2:51" s="13" customFormat="1" ht="11.25">
      <c r="B1635" s="164"/>
      <c r="D1635" s="150" t="s">
        <v>230</v>
      </c>
      <c r="E1635" s="165" t="s">
        <v>1</v>
      </c>
      <c r="F1635" s="166" t="s">
        <v>1269</v>
      </c>
      <c r="H1635" s="165" t="s">
        <v>1</v>
      </c>
      <c r="L1635" s="164"/>
      <c r="M1635" s="167"/>
      <c r="N1635" s="168"/>
      <c r="O1635" s="168"/>
      <c r="P1635" s="168"/>
      <c r="Q1635" s="168"/>
      <c r="R1635" s="168"/>
      <c r="S1635" s="168"/>
      <c r="T1635" s="169"/>
      <c r="AT1635" s="165" t="s">
        <v>230</v>
      </c>
      <c r="AU1635" s="165" t="s">
        <v>84</v>
      </c>
      <c r="AV1635" s="13" t="s">
        <v>82</v>
      </c>
      <c r="AW1635" s="13" t="s">
        <v>30</v>
      </c>
      <c r="AX1635" s="13" t="s">
        <v>74</v>
      </c>
      <c r="AY1635" s="165" t="s">
        <v>133</v>
      </c>
    </row>
    <row r="1636" spans="2:51" s="13" customFormat="1" ht="11.25">
      <c r="B1636" s="164"/>
      <c r="D1636" s="150" t="s">
        <v>230</v>
      </c>
      <c r="E1636" s="165" t="s">
        <v>1</v>
      </c>
      <c r="F1636" s="166" t="s">
        <v>1060</v>
      </c>
      <c r="H1636" s="165" t="s">
        <v>1</v>
      </c>
      <c r="L1636" s="164"/>
      <c r="M1636" s="167"/>
      <c r="N1636" s="168"/>
      <c r="O1636" s="168"/>
      <c r="P1636" s="168"/>
      <c r="Q1636" s="168"/>
      <c r="R1636" s="168"/>
      <c r="S1636" s="168"/>
      <c r="T1636" s="169"/>
      <c r="AT1636" s="165" t="s">
        <v>230</v>
      </c>
      <c r="AU1636" s="165" t="s">
        <v>84</v>
      </c>
      <c r="AV1636" s="13" t="s">
        <v>82</v>
      </c>
      <c r="AW1636" s="13" t="s">
        <v>30</v>
      </c>
      <c r="AX1636" s="13" t="s">
        <v>74</v>
      </c>
      <c r="AY1636" s="165" t="s">
        <v>133</v>
      </c>
    </row>
    <row r="1637" spans="2:51" s="14" customFormat="1" ht="11.25">
      <c r="B1637" s="170"/>
      <c r="D1637" s="150" t="s">
        <v>230</v>
      </c>
      <c r="E1637" s="171" t="s">
        <v>1</v>
      </c>
      <c r="F1637" s="172" t="s">
        <v>1276</v>
      </c>
      <c r="H1637" s="173">
        <v>4.22</v>
      </c>
      <c r="L1637" s="170"/>
      <c r="M1637" s="174"/>
      <c r="N1637" s="175"/>
      <c r="O1637" s="175"/>
      <c r="P1637" s="175"/>
      <c r="Q1637" s="175"/>
      <c r="R1637" s="175"/>
      <c r="S1637" s="175"/>
      <c r="T1637" s="176"/>
      <c r="AT1637" s="171" t="s">
        <v>230</v>
      </c>
      <c r="AU1637" s="171" t="s">
        <v>84</v>
      </c>
      <c r="AV1637" s="14" t="s">
        <v>84</v>
      </c>
      <c r="AW1637" s="14" t="s">
        <v>30</v>
      </c>
      <c r="AX1637" s="14" t="s">
        <v>74</v>
      </c>
      <c r="AY1637" s="171" t="s">
        <v>133</v>
      </c>
    </row>
    <row r="1638" spans="2:51" s="13" customFormat="1" ht="11.25">
      <c r="B1638" s="164"/>
      <c r="D1638" s="150" t="s">
        <v>230</v>
      </c>
      <c r="E1638" s="165" t="s">
        <v>1</v>
      </c>
      <c r="F1638" s="166" t="s">
        <v>1058</v>
      </c>
      <c r="H1638" s="165" t="s">
        <v>1</v>
      </c>
      <c r="L1638" s="164"/>
      <c r="M1638" s="167"/>
      <c r="N1638" s="168"/>
      <c r="O1638" s="168"/>
      <c r="P1638" s="168"/>
      <c r="Q1638" s="168"/>
      <c r="R1638" s="168"/>
      <c r="S1638" s="168"/>
      <c r="T1638" s="169"/>
      <c r="AT1638" s="165" t="s">
        <v>230</v>
      </c>
      <c r="AU1638" s="165" t="s">
        <v>84</v>
      </c>
      <c r="AV1638" s="13" t="s">
        <v>82</v>
      </c>
      <c r="AW1638" s="13" t="s">
        <v>30</v>
      </c>
      <c r="AX1638" s="13" t="s">
        <v>74</v>
      </c>
      <c r="AY1638" s="165" t="s">
        <v>133</v>
      </c>
    </row>
    <row r="1639" spans="2:51" s="14" customFormat="1" ht="11.25">
      <c r="B1639" s="170"/>
      <c r="D1639" s="150" t="s">
        <v>230</v>
      </c>
      <c r="E1639" s="171" t="s">
        <v>1</v>
      </c>
      <c r="F1639" s="172" t="s">
        <v>1276</v>
      </c>
      <c r="H1639" s="173">
        <v>4.22</v>
      </c>
      <c r="L1639" s="170"/>
      <c r="M1639" s="174"/>
      <c r="N1639" s="175"/>
      <c r="O1639" s="175"/>
      <c r="P1639" s="175"/>
      <c r="Q1639" s="175"/>
      <c r="R1639" s="175"/>
      <c r="S1639" s="175"/>
      <c r="T1639" s="176"/>
      <c r="AT1639" s="171" t="s">
        <v>230</v>
      </c>
      <c r="AU1639" s="171" t="s">
        <v>84</v>
      </c>
      <c r="AV1639" s="14" t="s">
        <v>84</v>
      </c>
      <c r="AW1639" s="14" t="s">
        <v>30</v>
      </c>
      <c r="AX1639" s="14" t="s">
        <v>74</v>
      </c>
      <c r="AY1639" s="171" t="s">
        <v>133</v>
      </c>
    </row>
    <row r="1640" spans="2:51" s="13" customFormat="1" ht="11.25">
      <c r="B1640" s="164"/>
      <c r="D1640" s="150" t="s">
        <v>230</v>
      </c>
      <c r="E1640" s="165" t="s">
        <v>1</v>
      </c>
      <c r="F1640" s="166" t="s">
        <v>740</v>
      </c>
      <c r="H1640" s="165" t="s">
        <v>1</v>
      </c>
      <c r="L1640" s="164"/>
      <c r="M1640" s="167"/>
      <c r="N1640" s="168"/>
      <c r="O1640" s="168"/>
      <c r="P1640" s="168"/>
      <c r="Q1640" s="168"/>
      <c r="R1640" s="168"/>
      <c r="S1640" s="168"/>
      <c r="T1640" s="169"/>
      <c r="AT1640" s="165" t="s">
        <v>230</v>
      </c>
      <c r="AU1640" s="165" t="s">
        <v>84</v>
      </c>
      <c r="AV1640" s="13" t="s">
        <v>82</v>
      </c>
      <c r="AW1640" s="13" t="s">
        <v>30</v>
      </c>
      <c r="AX1640" s="13" t="s">
        <v>74</v>
      </c>
      <c r="AY1640" s="165" t="s">
        <v>133</v>
      </c>
    </row>
    <row r="1641" spans="2:51" s="14" customFormat="1" ht="11.25">
      <c r="B1641" s="170"/>
      <c r="D1641" s="150" t="s">
        <v>230</v>
      </c>
      <c r="E1641" s="171" t="s">
        <v>1</v>
      </c>
      <c r="F1641" s="172" t="s">
        <v>741</v>
      </c>
      <c r="H1641" s="173">
        <v>45.6</v>
      </c>
      <c r="L1641" s="170"/>
      <c r="M1641" s="174"/>
      <c r="N1641" s="175"/>
      <c r="O1641" s="175"/>
      <c r="P1641" s="175"/>
      <c r="Q1641" s="175"/>
      <c r="R1641" s="175"/>
      <c r="S1641" s="175"/>
      <c r="T1641" s="176"/>
      <c r="AT1641" s="171" t="s">
        <v>230</v>
      </c>
      <c r="AU1641" s="171" t="s">
        <v>84</v>
      </c>
      <c r="AV1641" s="14" t="s">
        <v>84</v>
      </c>
      <c r="AW1641" s="14" t="s">
        <v>30</v>
      </c>
      <c r="AX1641" s="14" t="s">
        <v>74</v>
      </c>
      <c r="AY1641" s="171" t="s">
        <v>133</v>
      </c>
    </row>
    <row r="1642" spans="2:51" s="15" customFormat="1" ht="11.25">
      <c r="B1642" s="177"/>
      <c r="D1642" s="150" t="s">
        <v>230</v>
      </c>
      <c r="E1642" s="178" t="s">
        <v>1</v>
      </c>
      <c r="F1642" s="179" t="s">
        <v>233</v>
      </c>
      <c r="H1642" s="180">
        <v>250.71999999999997</v>
      </c>
      <c r="L1642" s="177"/>
      <c r="M1642" s="181"/>
      <c r="N1642" s="182"/>
      <c r="O1642" s="182"/>
      <c r="P1642" s="182"/>
      <c r="Q1642" s="182"/>
      <c r="R1642" s="182"/>
      <c r="S1642" s="182"/>
      <c r="T1642" s="183"/>
      <c r="AT1642" s="178" t="s">
        <v>230</v>
      </c>
      <c r="AU1642" s="178" t="s">
        <v>84</v>
      </c>
      <c r="AV1642" s="15" t="s">
        <v>138</v>
      </c>
      <c r="AW1642" s="15" t="s">
        <v>30</v>
      </c>
      <c r="AX1642" s="15" t="s">
        <v>82</v>
      </c>
      <c r="AY1642" s="178" t="s">
        <v>133</v>
      </c>
    </row>
    <row r="1643" spans="1:65" s="2" customFormat="1" ht="24.2" customHeight="1">
      <c r="A1643" s="30"/>
      <c r="B1643" s="136"/>
      <c r="C1643" s="137" t="s">
        <v>917</v>
      </c>
      <c r="D1643" s="137" t="s">
        <v>134</v>
      </c>
      <c r="E1643" s="138" t="s">
        <v>1678</v>
      </c>
      <c r="F1643" s="139" t="s">
        <v>1679</v>
      </c>
      <c r="G1643" s="140" t="s">
        <v>262</v>
      </c>
      <c r="H1643" s="141">
        <v>250.72</v>
      </c>
      <c r="I1643" s="242"/>
      <c r="J1643" s="142">
        <f>ROUND(I1643*H1643,2)</f>
        <v>0</v>
      </c>
      <c r="K1643" s="143"/>
      <c r="L1643" s="31"/>
      <c r="M1643" s="144" t="s">
        <v>1</v>
      </c>
      <c r="N1643" s="145" t="s">
        <v>39</v>
      </c>
      <c r="O1643" s="146">
        <v>0</v>
      </c>
      <c r="P1643" s="146">
        <f>O1643*H1643</f>
        <v>0</v>
      </c>
      <c r="Q1643" s="146">
        <v>0</v>
      </c>
      <c r="R1643" s="146">
        <f>Q1643*H1643</f>
        <v>0</v>
      </c>
      <c r="S1643" s="146">
        <v>0</v>
      </c>
      <c r="T1643" s="147">
        <f>S1643*H1643</f>
        <v>0</v>
      </c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R1643" s="148" t="s">
        <v>169</v>
      </c>
      <c r="AT1643" s="148" t="s">
        <v>134</v>
      </c>
      <c r="AU1643" s="148" t="s">
        <v>84</v>
      </c>
      <c r="AY1643" s="18" t="s">
        <v>133</v>
      </c>
      <c r="BE1643" s="149">
        <f>IF(N1643="základní",J1643,0)</f>
        <v>0</v>
      </c>
      <c r="BF1643" s="149">
        <f>IF(N1643="snížená",J1643,0)</f>
        <v>0</v>
      </c>
      <c r="BG1643" s="149">
        <f>IF(N1643="zákl. přenesená",J1643,0)</f>
        <v>0</v>
      </c>
      <c r="BH1643" s="149">
        <f>IF(N1643="sníž. přenesená",J1643,0)</f>
        <v>0</v>
      </c>
      <c r="BI1643" s="149">
        <f>IF(N1643="nulová",J1643,0)</f>
        <v>0</v>
      </c>
      <c r="BJ1643" s="18" t="s">
        <v>82</v>
      </c>
      <c r="BK1643" s="149">
        <f>ROUND(I1643*H1643,2)</f>
        <v>0</v>
      </c>
      <c r="BL1643" s="18" t="s">
        <v>169</v>
      </c>
      <c r="BM1643" s="148" t="s">
        <v>1680</v>
      </c>
    </row>
    <row r="1644" spans="2:51" s="13" customFormat="1" ht="11.25">
      <c r="B1644" s="164"/>
      <c r="D1644" s="150" t="s">
        <v>230</v>
      </c>
      <c r="E1644" s="165" t="s">
        <v>1</v>
      </c>
      <c r="F1644" s="166" t="s">
        <v>558</v>
      </c>
      <c r="H1644" s="165" t="s">
        <v>1</v>
      </c>
      <c r="L1644" s="164"/>
      <c r="M1644" s="167"/>
      <c r="N1644" s="168"/>
      <c r="O1644" s="168"/>
      <c r="P1644" s="168"/>
      <c r="Q1644" s="168"/>
      <c r="R1644" s="168"/>
      <c r="S1644" s="168"/>
      <c r="T1644" s="169"/>
      <c r="AT1644" s="165" t="s">
        <v>230</v>
      </c>
      <c r="AU1644" s="165" t="s">
        <v>84</v>
      </c>
      <c r="AV1644" s="13" t="s">
        <v>82</v>
      </c>
      <c r="AW1644" s="13" t="s">
        <v>30</v>
      </c>
      <c r="AX1644" s="13" t="s">
        <v>74</v>
      </c>
      <c r="AY1644" s="165" t="s">
        <v>133</v>
      </c>
    </row>
    <row r="1645" spans="2:51" s="14" customFormat="1" ht="11.25">
      <c r="B1645" s="170"/>
      <c r="D1645" s="150" t="s">
        <v>230</v>
      </c>
      <c r="E1645" s="171" t="s">
        <v>1</v>
      </c>
      <c r="F1645" s="172" t="s">
        <v>559</v>
      </c>
      <c r="H1645" s="173">
        <v>15.3</v>
      </c>
      <c r="L1645" s="170"/>
      <c r="M1645" s="174"/>
      <c r="N1645" s="175"/>
      <c r="O1645" s="175"/>
      <c r="P1645" s="175"/>
      <c r="Q1645" s="175"/>
      <c r="R1645" s="175"/>
      <c r="S1645" s="175"/>
      <c r="T1645" s="176"/>
      <c r="AT1645" s="171" t="s">
        <v>230</v>
      </c>
      <c r="AU1645" s="171" t="s">
        <v>84</v>
      </c>
      <c r="AV1645" s="14" t="s">
        <v>84</v>
      </c>
      <c r="AW1645" s="14" t="s">
        <v>30</v>
      </c>
      <c r="AX1645" s="14" t="s">
        <v>74</v>
      </c>
      <c r="AY1645" s="171" t="s">
        <v>133</v>
      </c>
    </row>
    <row r="1646" spans="2:51" s="13" customFormat="1" ht="11.25">
      <c r="B1646" s="164"/>
      <c r="D1646" s="150" t="s">
        <v>230</v>
      </c>
      <c r="E1646" s="165" t="s">
        <v>1</v>
      </c>
      <c r="F1646" s="166" t="s">
        <v>560</v>
      </c>
      <c r="H1646" s="165" t="s">
        <v>1</v>
      </c>
      <c r="L1646" s="164"/>
      <c r="M1646" s="167"/>
      <c r="N1646" s="168"/>
      <c r="O1646" s="168"/>
      <c r="P1646" s="168"/>
      <c r="Q1646" s="168"/>
      <c r="R1646" s="168"/>
      <c r="S1646" s="168"/>
      <c r="T1646" s="169"/>
      <c r="AT1646" s="165" t="s">
        <v>230</v>
      </c>
      <c r="AU1646" s="165" t="s">
        <v>84</v>
      </c>
      <c r="AV1646" s="13" t="s">
        <v>82</v>
      </c>
      <c r="AW1646" s="13" t="s">
        <v>30</v>
      </c>
      <c r="AX1646" s="13" t="s">
        <v>74</v>
      </c>
      <c r="AY1646" s="165" t="s">
        <v>133</v>
      </c>
    </row>
    <row r="1647" spans="2:51" s="14" customFormat="1" ht="11.25">
      <c r="B1647" s="170"/>
      <c r="D1647" s="150" t="s">
        <v>230</v>
      </c>
      <c r="E1647" s="171" t="s">
        <v>1</v>
      </c>
      <c r="F1647" s="172" t="s">
        <v>1225</v>
      </c>
      <c r="H1647" s="173">
        <v>55.33</v>
      </c>
      <c r="L1647" s="170"/>
      <c r="M1647" s="174"/>
      <c r="N1647" s="175"/>
      <c r="O1647" s="175"/>
      <c r="P1647" s="175"/>
      <c r="Q1647" s="175"/>
      <c r="R1647" s="175"/>
      <c r="S1647" s="175"/>
      <c r="T1647" s="176"/>
      <c r="AT1647" s="171" t="s">
        <v>230</v>
      </c>
      <c r="AU1647" s="171" t="s">
        <v>84</v>
      </c>
      <c r="AV1647" s="14" t="s">
        <v>84</v>
      </c>
      <c r="AW1647" s="14" t="s">
        <v>30</v>
      </c>
      <c r="AX1647" s="14" t="s">
        <v>74</v>
      </c>
      <c r="AY1647" s="171" t="s">
        <v>133</v>
      </c>
    </row>
    <row r="1648" spans="2:51" s="13" customFormat="1" ht="11.25">
      <c r="B1648" s="164"/>
      <c r="D1648" s="150" t="s">
        <v>230</v>
      </c>
      <c r="E1648" s="165" t="s">
        <v>1</v>
      </c>
      <c r="F1648" s="166" t="s">
        <v>562</v>
      </c>
      <c r="H1648" s="165" t="s">
        <v>1</v>
      </c>
      <c r="L1648" s="164"/>
      <c r="M1648" s="167"/>
      <c r="N1648" s="168"/>
      <c r="O1648" s="168"/>
      <c r="P1648" s="168"/>
      <c r="Q1648" s="168"/>
      <c r="R1648" s="168"/>
      <c r="S1648" s="168"/>
      <c r="T1648" s="169"/>
      <c r="AT1648" s="165" t="s">
        <v>230</v>
      </c>
      <c r="AU1648" s="165" t="s">
        <v>84</v>
      </c>
      <c r="AV1648" s="13" t="s">
        <v>82</v>
      </c>
      <c r="AW1648" s="13" t="s">
        <v>30</v>
      </c>
      <c r="AX1648" s="13" t="s">
        <v>74</v>
      </c>
      <c r="AY1648" s="165" t="s">
        <v>133</v>
      </c>
    </row>
    <row r="1649" spans="2:51" s="14" customFormat="1" ht="11.25">
      <c r="B1649" s="170"/>
      <c r="D1649" s="150" t="s">
        <v>230</v>
      </c>
      <c r="E1649" s="171" t="s">
        <v>1</v>
      </c>
      <c r="F1649" s="172" t="s">
        <v>1226</v>
      </c>
      <c r="H1649" s="173">
        <v>70.5</v>
      </c>
      <c r="L1649" s="170"/>
      <c r="M1649" s="174"/>
      <c r="N1649" s="175"/>
      <c r="O1649" s="175"/>
      <c r="P1649" s="175"/>
      <c r="Q1649" s="175"/>
      <c r="R1649" s="175"/>
      <c r="S1649" s="175"/>
      <c r="T1649" s="176"/>
      <c r="AT1649" s="171" t="s">
        <v>230</v>
      </c>
      <c r="AU1649" s="171" t="s">
        <v>84</v>
      </c>
      <c r="AV1649" s="14" t="s">
        <v>84</v>
      </c>
      <c r="AW1649" s="14" t="s">
        <v>30</v>
      </c>
      <c r="AX1649" s="14" t="s">
        <v>74</v>
      </c>
      <c r="AY1649" s="171" t="s">
        <v>133</v>
      </c>
    </row>
    <row r="1650" spans="2:51" s="13" customFormat="1" ht="11.25">
      <c r="B1650" s="164"/>
      <c r="D1650" s="150" t="s">
        <v>230</v>
      </c>
      <c r="E1650" s="165" t="s">
        <v>1</v>
      </c>
      <c r="F1650" s="166" t="s">
        <v>715</v>
      </c>
      <c r="H1650" s="165" t="s">
        <v>1</v>
      </c>
      <c r="L1650" s="164"/>
      <c r="M1650" s="167"/>
      <c r="N1650" s="168"/>
      <c r="O1650" s="168"/>
      <c r="P1650" s="168"/>
      <c r="Q1650" s="168"/>
      <c r="R1650" s="168"/>
      <c r="S1650" s="168"/>
      <c r="T1650" s="169"/>
      <c r="AT1650" s="165" t="s">
        <v>230</v>
      </c>
      <c r="AU1650" s="165" t="s">
        <v>84</v>
      </c>
      <c r="AV1650" s="13" t="s">
        <v>82</v>
      </c>
      <c r="AW1650" s="13" t="s">
        <v>30</v>
      </c>
      <c r="AX1650" s="13" t="s">
        <v>74</v>
      </c>
      <c r="AY1650" s="165" t="s">
        <v>133</v>
      </c>
    </row>
    <row r="1651" spans="2:51" s="14" customFormat="1" ht="11.25">
      <c r="B1651" s="170"/>
      <c r="D1651" s="150" t="s">
        <v>230</v>
      </c>
      <c r="E1651" s="171" t="s">
        <v>1</v>
      </c>
      <c r="F1651" s="172" t="s">
        <v>716</v>
      </c>
      <c r="H1651" s="173">
        <v>12.95</v>
      </c>
      <c r="L1651" s="170"/>
      <c r="M1651" s="174"/>
      <c r="N1651" s="175"/>
      <c r="O1651" s="175"/>
      <c r="P1651" s="175"/>
      <c r="Q1651" s="175"/>
      <c r="R1651" s="175"/>
      <c r="S1651" s="175"/>
      <c r="T1651" s="176"/>
      <c r="AT1651" s="171" t="s">
        <v>230</v>
      </c>
      <c r="AU1651" s="171" t="s">
        <v>84</v>
      </c>
      <c r="AV1651" s="14" t="s">
        <v>84</v>
      </c>
      <c r="AW1651" s="14" t="s">
        <v>30</v>
      </c>
      <c r="AX1651" s="14" t="s">
        <v>74</v>
      </c>
      <c r="AY1651" s="171" t="s">
        <v>133</v>
      </c>
    </row>
    <row r="1652" spans="2:51" s="13" customFormat="1" ht="11.25">
      <c r="B1652" s="164"/>
      <c r="D1652" s="150" t="s">
        <v>230</v>
      </c>
      <c r="E1652" s="165" t="s">
        <v>1</v>
      </c>
      <c r="F1652" s="166" t="s">
        <v>564</v>
      </c>
      <c r="H1652" s="165" t="s">
        <v>1</v>
      </c>
      <c r="L1652" s="164"/>
      <c r="M1652" s="167"/>
      <c r="N1652" s="168"/>
      <c r="O1652" s="168"/>
      <c r="P1652" s="168"/>
      <c r="Q1652" s="168"/>
      <c r="R1652" s="168"/>
      <c r="S1652" s="168"/>
      <c r="T1652" s="169"/>
      <c r="AT1652" s="165" t="s">
        <v>230</v>
      </c>
      <c r="AU1652" s="165" t="s">
        <v>84</v>
      </c>
      <c r="AV1652" s="13" t="s">
        <v>82</v>
      </c>
      <c r="AW1652" s="13" t="s">
        <v>30</v>
      </c>
      <c r="AX1652" s="13" t="s">
        <v>74</v>
      </c>
      <c r="AY1652" s="165" t="s">
        <v>133</v>
      </c>
    </row>
    <row r="1653" spans="2:51" s="14" customFormat="1" ht="11.25">
      <c r="B1653" s="170"/>
      <c r="D1653" s="150" t="s">
        <v>230</v>
      </c>
      <c r="E1653" s="171" t="s">
        <v>1</v>
      </c>
      <c r="F1653" s="172" t="s">
        <v>565</v>
      </c>
      <c r="H1653" s="173">
        <v>13.65</v>
      </c>
      <c r="L1653" s="170"/>
      <c r="M1653" s="174"/>
      <c r="N1653" s="175"/>
      <c r="O1653" s="175"/>
      <c r="P1653" s="175"/>
      <c r="Q1653" s="175"/>
      <c r="R1653" s="175"/>
      <c r="S1653" s="175"/>
      <c r="T1653" s="176"/>
      <c r="AT1653" s="171" t="s">
        <v>230</v>
      </c>
      <c r="AU1653" s="171" t="s">
        <v>84</v>
      </c>
      <c r="AV1653" s="14" t="s">
        <v>84</v>
      </c>
      <c r="AW1653" s="14" t="s">
        <v>30</v>
      </c>
      <c r="AX1653" s="14" t="s">
        <v>74</v>
      </c>
      <c r="AY1653" s="171" t="s">
        <v>133</v>
      </c>
    </row>
    <row r="1654" spans="2:51" s="13" customFormat="1" ht="11.25">
      <c r="B1654" s="164"/>
      <c r="D1654" s="150" t="s">
        <v>230</v>
      </c>
      <c r="E1654" s="165" t="s">
        <v>1</v>
      </c>
      <c r="F1654" s="166" t="s">
        <v>1271</v>
      </c>
      <c r="H1654" s="165" t="s">
        <v>1</v>
      </c>
      <c r="L1654" s="164"/>
      <c r="M1654" s="167"/>
      <c r="N1654" s="168"/>
      <c r="O1654" s="168"/>
      <c r="P1654" s="168"/>
      <c r="Q1654" s="168"/>
      <c r="R1654" s="168"/>
      <c r="S1654" s="168"/>
      <c r="T1654" s="169"/>
      <c r="AT1654" s="165" t="s">
        <v>230</v>
      </c>
      <c r="AU1654" s="165" t="s">
        <v>84</v>
      </c>
      <c r="AV1654" s="13" t="s">
        <v>82</v>
      </c>
      <c r="AW1654" s="13" t="s">
        <v>30</v>
      </c>
      <c r="AX1654" s="13" t="s">
        <v>74</v>
      </c>
      <c r="AY1654" s="165" t="s">
        <v>133</v>
      </c>
    </row>
    <row r="1655" spans="2:51" s="14" customFormat="1" ht="11.25">
      <c r="B1655" s="170"/>
      <c r="D1655" s="150" t="s">
        <v>230</v>
      </c>
      <c r="E1655" s="171" t="s">
        <v>1</v>
      </c>
      <c r="F1655" s="172" t="s">
        <v>1272</v>
      </c>
      <c r="H1655" s="173">
        <v>28.95</v>
      </c>
      <c r="L1655" s="170"/>
      <c r="M1655" s="174"/>
      <c r="N1655" s="175"/>
      <c r="O1655" s="175"/>
      <c r="P1655" s="175"/>
      <c r="Q1655" s="175"/>
      <c r="R1655" s="175"/>
      <c r="S1655" s="175"/>
      <c r="T1655" s="176"/>
      <c r="AT1655" s="171" t="s">
        <v>230</v>
      </c>
      <c r="AU1655" s="171" t="s">
        <v>84</v>
      </c>
      <c r="AV1655" s="14" t="s">
        <v>84</v>
      </c>
      <c r="AW1655" s="14" t="s">
        <v>30</v>
      </c>
      <c r="AX1655" s="14" t="s">
        <v>74</v>
      </c>
      <c r="AY1655" s="171" t="s">
        <v>133</v>
      </c>
    </row>
    <row r="1656" spans="2:51" s="13" customFormat="1" ht="11.25">
      <c r="B1656" s="164"/>
      <c r="D1656" s="150" t="s">
        <v>230</v>
      </c>
      <c r="E1656" s="165" t="s">
        <v>1</v>
      </c>
      <c r="F1656" s="166" t="s">
        <v>1269</v>
      </c>
      <c r="H1656" s="165" t="s">
        <v>1</v>
      </c>
      <c r="L1656" s="164"/>
      <c r="M1656" s="167"/>
      <c r="N1656" s="168"/>
      <c r="O1656" s="168"/>
      <c r="P1656" s="168"/>
      <c r="Q1656" s="168"/>
      <c r="R1656" s="168"/>
      <c r="S1656" s="168"/>
      <c r="T1656" s="169"/>
      <c r="AT1656" s="165" t="s">
        <v>230</v>
      </c>
      <c r="AU1656" s="165" t="s">
        <v>84</v>
      </c>
      <c r="AV1656" s="13" t="s">
        <v>82</v>
      </c>
      <c r="AW1656" s="13" t="s">
        <v>30</v>
      </c>
      <c r="AX1656" s="13" t="s">
        <v>74</v>
      </c>
      <c r="AY1656" s="165" t="s">
        <v>133</v>
      </c>
    </row>
    <row r="1657" spans="2:51" s="13" customFormat="1" ht="11.25">
      <c r="B1657" s="164"/>
      <c r="D1657" s="150" t="s">
        <v>230</v>
      </c>
      <c r="E1657" s="165" t="s">
        <v>1</v>
      </c>
      <c r="F1657" s="166" t="s">
        <v>1060</v>
      </c>
      <c r="H1657" s="165" t="s">
        <v>1</v>
      </c>
      <c r="L1657" s="164"/>
      <c r="M1657" s="167"/>
      <c r="N1657" s="168"/>
      <c r="O1657" s="168"/>
      <c r="P1657" s="168"/>
      <c r="Q1657" s="168"/>
      <c r="R1657" s="168"/>
      <c r="S1657" s="168"/>
      <c r="T1657" s="169"/>
      <c r="AT1657" s="165" t="s">
        <v>230</v>
      </c>
      <c r="AU1657" s="165" t="s">
        <v>84</v>
      </c>
      <c r="AV1657" s="13" t="s">
        <v>82</v>
      </c>
      <c r="AW1657" s="13" t="s">
        <v>30</v>
      </c>
      <c r="AX1657" s="13" t="s">
        <v>74</v>
      </c>
      <c r="AY1657" s="165" t="s">
        <v>133</v>
      </c>
    </row>
    <row r="1658" spans="2:51" s="14" customFormat="1" ht="11.25">
      <c r="B1658" s="170"/>
      <c r="D1658" s="150" t="s">
        <v>230</v>
      </c>
      <c r="E1658" s="171" t="s">
        <v>1</v>
      </c>
      <c r="F1658" s="172" t="s">
        <v>1276</v>
      </c>
      <c r="H1658" s="173">
        <v>4.22</v>
      </c>
      <c r="L1658" s="170"/>
      <c r="M1658" s="174"/>
      <c r="N1658" s="175"/>
      <c r="O1658" s="175"/>
      <c r="P1658" s="175"/>
      <c r="Q1658" s="175"/>
      <c r="R1658" s="175"/>
      <c r="S1658" s="175"/>
      <c r="T1658" s="176"/>
      <c r="AT1658" s="171" t="s">
        <v>230</v>
      </c>
      <c r="AU1658" s="171" t="s">
        <v>84</v>
      </c>
      <c r="AV1658" s="14" t="s">
        <v>84</v>
      </c>
      <c r="AW1658" s="14" t="s">
        <v>30</v>
      </c>
      <c r="AX1658" s="14" t="s">
        <v>74</v>
      </c>
      <c r="AY1658" s="171" t="s">
        <v>133</v>
      </c>
    </row>
    <row r="1659" spans="2:51" s="13" customFormat="1" ht="11.25">
      <c r="B1659" s="164"/>
      <c r="D1659" s="150" t="s">
        <v>230</v>
      </c>
      <c r="E1659" s="165" t="s">
        <v>1</v>
      </c>
      <c r="F1659" s="166" t="s">
        <v>1058</v>
      </c>
      <c r="H1659" s="165" t="s">
        <v>1</v>
      </c>
      <c r="L1659" s="164"/>
      <c r="M1659" s="167"/>
      <c r="N1659" s="168"/>
      <c r="O1659" s="168"/>
      <c r="P1659" s="168"/>
      <c r="Q1659" s="168"/>
      <c r="R1659" s="168"/>
      <c r="S1659" s="168"/>
      <c r="T1659" s="169"/>
      <c r="AT1659" s="165" t="s">
        <v>230</v>
      </c>
      <c r="AU1659" s="165" t="s">
        <v>84</v>
      </c>
      <c r="AV1659" s="13" t="s">
        <v>82</v>
      </c>
      <c r="AW1659" s="13" t="s">
        <v>30</v>
      </c>
      <c r="AX1659" s="13" t="s">
        <v>74</v>
      </c>
      <c r="AY1659" s="165" t="s">
        <v>133</v>
      </c>
    </row>
    <row r="1660" spans="2:51" s="14" customFormat="1" ht="11.25">
      <c r="B1660" s="170"/>
      <c r="D1660" s="150" t="s">
        <v>230</v>
      </c>
      <c r="E1660" s="171" t="s">
        <v>1</v>
      </c>
      <c r="F1660" s="172" t="s">
        <v>1276</v>
      </c>
      <c r="H1660" s="173">
        <v>4.22</v>
      </c>
      <c r="L1660" s="170"/>
      <c r="M1660" s="174"/>
      <c r="N1660" s="175"/>
      <c r="O1660" s="175"/>
      <c r="P1660" s="175"/>
      <c r="Q1660" s="175"/>
      <c r="R1660" s="175"/>
      <c r="S1660" s="175"/>
      <c r="T1660" s="176"/>
      <c r="AT1660" s="171" t="s">
        <v>230</v>
      </c>
      <c r="AU1660" s="171" t="s">
        <v>84</v>
      </c>
      <c r="AV1660" s="14" t="s">
        <v>84</v>
      </c>
      <c r="AW1660" s="14" t="s">
        <v>30</v>
      </c>
      <c r="AX1660" s="14" t="s">
        <v>74</v>
      </c>
      <c r="AY1660" s="171" t="s">
        <v>133</v>
      </c>
    </row>
    <row r="1661" spans="2:51" s="13" customFormat="1" ht="11.25">
      <c r="B1661" s="164"/>
      <c r="D1661" s="150" t="s">
        <v>230</v>
      </c>
      <c r="E1661" s="165" t="s">
        <v>1</v>
      </c>
      <c r="F1661" s="166" t="s">
        <v>740</v>
      </c>
      <c r="H1661" s="165" t="s">
        <v>1</v>
      </c>
      <c r="L1661" s="164"/>
      <c r="M1661" s="167"/>
      <c r="N1661" s="168"/>
      <c r="O1661" s="168"/>
      <c r="P1661" s="168"/>
      <c r="Q1661" s="168"/>
      <c r="R1661" s="168"/>
      <c r="S1661" s="168"/>
      <c r="T1661" s="169"/>
      <c r="AT1661" s="165" t="s">
        <v>230</v>
      </c>
      <c r="AU1661" s="165" t="s">
        <v>84</v>
      </c>
      <c r="AV1661" s="13" t="s">
        <v>82</v>
      </c>
      <c r="AW1661" s="13" t="s">
        <v>30</v>
      </c>
      <c r="AX1661" s="13" t="s">
        <v>74</v>
      </c>
      <c r="AY1661" s="165" t="s">
        <v>133</v>
      </c>
    </row>
    <row r="1662" spans="2:51" s="14" customFormat="1" ht="11.25">
      <c r="B1662" s="170"/>
      <c r="D1662" s="150" t="s">
        <v>230</v>
      </c>
      <c r="E1662" s="171" t="s">
        <v>1</v>
      </c>
      <c r="F1662" s="172" t="s">
        <v>741</v>
      </c>
      <c r="H1662" s="173">
        <v>45.6</v>
      </c>
      <c r="L1662" s="170"/>
      <c r="M1662" s="174"/>
      <c r="N1662" s="175"/>
      <c r="O1662" s="175"/>
      <c r="P1662" s="175"/>
      <c r="Q1662" s="175"/>
      <c r="R1662" s="175"/>
      <c r="S1662" s="175"/>
      <c r="T1662" s="176"/>
      <c r="AT1662" s="171" t="s">
        <v>230</v>
      </c>
      <c r="AU1662" s="171" t="s">
        <v>84</v>
      </c>
      <c r="AV1662" s="14" t="s">
        <v>84</v>
      </c>
      <c r="AW1662" s="14" t="s">
        <v>30</v>
      </c>
      <c r="AX1662" s="14" t="s">
        <v>74</v>
      </c>
      <c r="AY1662" s="171" t="s">
        <v>133</v>
      </c>
    </row>
    <row r="1663" spans="2:51" s="15" customFormat="1" ht="11.25">
      <c r="B1663" s="177"/>
      <c r="D1663" s="150" t="s">
        <v>230</v>
      </c>
      <c r="E1663" s="178" t="s">
        <v>1</v>
      </c>
      <c r="F1663" s="179" t="s">
        <v>233</v>
      </c>
      <c r="H1663" s="180">
        <v>250.71999999999997</v>
      </c>
      <c r="L1663" s="177"/>
      <c r="M1663" s="181"/>
      <c r="N1663" s="182"/>
      <c r="O1663" s="182"/>
      <c r="P1663" s="182"/>
      <c r="Q1663" s="182"/>
      <c r="R1663" s="182"/>
      <c r="S1663" s="182"/>
      <c r="T1663" s="183"/>
      <c r="AT1663" s="178" t="s">
        <v>230</v>
      </c>
      <c r="AU1663" s="178" t="s">
        <v>84</v>
      </c>
      <c r="AV1663" s="15" t="s">
        <v>138</v>
      </c>
      <c r="AW1663" s="15" t="s">
        <v>30</v>
      </c>
      <c r="AX1663" s="15" t="s">
        <v>82</v>
      </c>
      <c r="AY1663" s="178" t="s">
        <v>133</v>
      </c>
    </row>
    <row r="1664" spans="1:65" s="2" customFormat="1" ht="24.2" customHeight="1">
      <c r="A1664" s="30"/>
      <c r="B1664" s="136"/>
      <c r="C1664" s="137" t="s">
        <v>1681</v>
      </c>
      <c r="D1664" s="137" t="s">
        <v>134</v>
      </c>
      <c r="E1664" s="138" t="s">
        <v>1682</v>
      </c>
      <c r="F1664" s="139" t="s">
        <v>1683</v>
      </c>
      <c r="G1664" s="140" t="s">
        <v>262</v>
      </c>
      <c r="H1664" s="141">
        <v>249.264</v>
      </c>
      <c r="I1664" s="242"/>
      <c r="J1664" s="142">
        <f>ROUND(I1664*H1664,2)</f>
        <v>0</v>
      </c>
      <c r="K1664" s="143"/>
      <c r="L1664" s="31"/>
      <c r="M1664" s="144" t="s">
        <v>1</v>
      </c>
      <c r="N1664" s="145" t="s">
        <v>39</v>
      </c>
      <c r="O1664" s="146">
        <v>0</v>
      </c>
      <c r="P1664" s="146">
        <f>O1664*H1664</f>
        <v>0</v>
      </c>
      <c r="Q1664" s="146">
        <v>0</v>
      </c>
      <c r="R1664" s="146">
        <f>Q1664*H1664</f>
        <v>0</v>
      </c>
      <c r="S1664" s="146">
        <v>0</v>
      </c>
      <c r="T1664" s="147">
        <f>S1664*H1664</f>
        <v>0</v>
      </c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R1664" s="148" t="s">
        <v>169</v>
      </c>
      <c r="AT1664" s="148" t="s">
        <v>134</v>
      </c>
      <c r="AU1664" s="148" t="s">
        <v>84</v>
      </c>
      <c r="AY1664" s="18" t="s">
        <v>133</v>
      </c>
      <c r="BE1664" s="149">
        <f>IF(N1664="základní",J1664,0)</f>
        <v>0</v>
      </c>
      <c r="BF1664" s="149">
        <f>IF(N1664="snížená",J1664,0)</f>
        <v>0</v>
      </c>
      <c r="BG1664" s="149">
        <f>IF(N1664="zákl. přenesená",J1664,0)</f>
        <v>0</v>
      </c>
      <c r="BH1664" s="149">
        <f>IF(N1664="sníž. přenesená",J1664,0)</f>
        <v>0</v>
      </c>
      <c r="BI1664" s="149">
        <f>IF(N1664="nulová",J1664,0)</f>
        <v>0</v>
      </c>
      <c r="BJ1664" s="18" t="s">
        <v>82</v>
      </c>
      <c r="BK1664" s="149">
        <f>ROUND(I1664*H1664,2)</f>
        <v>0</v>
      </c>
      <c r="BL1664" s="18" t="s">
        <v>169</v>
      </c>
      <c r="BM1664" s="148" t="s">
        <v>1684</v>
      </c>
    </row>
    <row r="1665" spans="2:51" s="13" customFormat="1" ht="11.25">
      <c r="B1665" s="164"/>
      <c r="D1665" s="150" t="s">
        <v>230</v>
      </c>
      <c r="E1665" s="165" t="s">
        <v>1</v>
      </c>
      <c r="F1665" s="166" t="s">
        <v>291</v>
      </c>
      <c r="H1665" s="165" t="s">
        <v>1</v>
      </c>
      <c r="L1665" s="164"/>
      <c r="M1665" s="167"/>
      <c r="N1665" s="168"/>
      <c r="O1665" s="168"/>
      <c r="P1665" s="168"/>
      <c r="Q1665" s="168"/>
      <c r="R1665" s="168"/>
      <c r="S1665" s="168"/>
      <c r="T1665" s="169"/>
      <c r="AT1665" s="165" t="s">
        <v>230</v>
      </c>
      <c r="AU1665" s="165" t="s">
        <v>84</v>
      </c>
      <c r="AV1665" s="13" t="s">
        <v>82</v>
      </c>
      <c r="AW1665" s="13" t="s">
        <v>30</v>
      </c>
      <c r="AX1665" s="13" t="s">
        <v>74</v>
      </c>
      <c r="AY1665" s="165" t="s">
        <v>133</v>
      </c>
    </row>
    <row r="1666" spans="2:51" s="14" customFormat="1" ht="11.25">
      <c r="B1666" s="170"/>
      <c r="D1666" s="150" t="s">
        <v>230</v>
      </c>
      <c r="E1666" s="171" t="s">
        <v>1</v>
      </c>
      <c r="F1666" s="172" t="s">
        <v>292</v>
      </c>
      <c r="H1666" s="173">
        <v>209.52</v>
      </c>
      <c r="L1666" s="170"/>
      <c r="M1666" s="174"/>
      <c r="N1666" s="175"/>
      <c r="O1666" s="175"/>
      <c r="P1666" s="175"/>
      <c r="Q1666" s="175"/>
      <c r="R1666" s="175"/>
      <c r="S1666" s="175"/>
      <c r="T1666" s="176"/>
      <c r="AT1666" s="171" t="s">
        <v>230</v>
      </c>
      <c r="AU1666" s="171" t="s">
        <v>84</v>
      </c>
      <c r="AV1666" s="14" t="s">
        <v>84</v>
      </c>
      <c r="AW1666" s="14" t="s">
        <v>30</v>
      </c>
      <c r="AX1666" s="14" t="s">
        <v>74</v>
      </c>
      <c r="AY1666" s="171" t="s">
        <v>133</v>
      </c>
    </row>
    <row r="1667" spans="2:51" s="13" customFormat="1" ht="11.25">
      <c r="B1667" s="164"/>
      <c r="D1667" s="150" t="s">
        <v>230</v>
      </c>
      <c r="E1667" s="165" t="s">
        <v>1</v>
      </c>
      <c r="F1667" s="166" t="s">
        <v>573</v>
      </c>
      <c r="H1667" s="165" t="s">
        <v>1</v>
      </c>
      <c r="L1667" s="164"/>
      <c r="M1667" s="167"/>
      <c r="N1667" s="168"/>
      <c r="O1667" s="168"/>
      <c r="P1667" s="168"/>
      <c r="Q1667" s="168"/>
      <c r="R1667" s="168"/>
      <c r="S1667" s="168"/>
      <c r="T1667" s="169"/>
      <c r="AT1667" s="165" t="s">
        <v>230</v>
      </c>
      <c r="AU1667" s="165" t="s">
        <v>84</v>
      </c>
      <c r="AV1667" s="13" t="s">
        <v>82</v>
      </c>
      <c r="AW1667" s="13" t="s">
        <v>30</v>
      </c>
      <c r="AX1667" s="13" t="s">
        <v>74</v>
      </c>
      <c r="AY1667" s="165" t="s">
        <v>133</v>
      </c>
    </row>
    <row r="1668" spans="2:51" s="14" customFormat="1" ht="11.25">
      <c r="B1668" s="170"/>
      <c r="D1668" s="150" t="s">
        <v>230</v>
      </c>
      <c r="E1668" s="171" t="s">
        <v>1</v>
      </c>
      <c r="F1668" s="172" t="s">
        <v>298</v>
      </c>
      <c r="H1668" s="173">
        <v>39.744</v>
      </c>
      <c r="L1668" s="170"/>
      <c r="M1668" s="174"/>
      <c r="N1668" s="175"/>
      <c r="O1668" s="175"/>
      <c r="P1668" s="175"/>
      <c r="Q1668" s="175"/>
      <c r="R1668" s="175"/>
      <c r="S1668" s="175"/>
      <c r="T1668" s="176"/>
      <c r="AT1668" s="171" t="s">
        <v>230</v>
      </c>
      <c r="AU1668" s="171" t="s">
        <v>84</v>
      </c>
      <c r="AV1668" s="14" t="s">
        <v>84</v>
      </c>
      <c r="AW1668" s="14" t="s">
        <v>30</v>
      </c>
      <c r="AX1668" s="14" t="s">
        <v>74</v>
      </c>
      <c r="AY1668" s="171" t="s">
        <v>133</v>
      </c>
    </row>
    <row r="1669" spans="2:51" s="15" customFormat="1" ht="11.25">
      <c r="B1669" s="177"/>
      <c r="D1669" s="150" t="s">
        <v>230</v>
      </c>
      <c r="E1669" s="178" t="s">
        <v>1</v>
      </c>
      <c r="F1669" s="179" t="s">
        <v>233</v>
      </c>
      <c r="H1669" s="180">
        <v>249.264</v>
      </c>
      <c r="L1669" s="177"/>
      <c r="M1669" s="181"/>
      <c r="N1669" s="182"/>
      <c r="O1669" s="182"/>
      <c r="P1669" s="182"/>
      <c r="Q1669" s="182"/>
      <c r="R1669" s="182"/>
      <c r="S1669" s="182"/>
      <c r="T1669" s="183"/>
      <c r="AT1669" s="178" t="s">
        <v>230</v>
      </c>
      <c r="AU1669" s="178" t="s">
        <v>84</v>
      </c>
      <c r="AV1669" s="15" t="s">
        <v>138</v>
      </c>
      <c r="AW1669" s="15" t="s">
        <v>30</v>
      </c>
      <c r="AX1669" s="15" t="s">
        <v>82</v>
      </c>
      <c r="AY1669" s="178" t="s">
        <v>133</v>
      </c>
    </row>
    <row r="1670" spans="1:65" s="2" customFormat="1" ht="21.75" customHeight="1">
      <c r="A1670" s="30"/>
      <c r="B1670" s="136"/>
      <c r="C1670" s="137" t="s">
        <v>923</v>
      </c>
      <c r="D1670" s="137" t="s">
        <v>134</v>
      </c>
      <c r="E1670" s="138" t="s">
        <v>1685</v>
      </c>
      <c r="F1670" s="139" t="s">
        <v>1686</v>
      </c>
      <c r="G1670" s="140" t="s">
        <v>262</v>
      </c>
      <c r="H1670" s="141">
        <v>249.264</v>
      </c>
      <c r="I1670" s="242"/>
      <c r="J1670" s="142">
        <f>ROUND(I1670*H1670,2)</f>
        <v>0</v>
      </c>
      <c r="K1670" s="143"/>
      <c r="L1670" s="31"/>
      <c r="M1670" s="144" t="s">
        <v>1</v>
      </c>
      <c r="N1670" s="145" t="s">
        <v>39</v>
      </c>
      <c r="O1670" s="146">
        <v>0</v>
      </c>
      <c r="P1670" s="146">
        <f>O1670*H1670</f>
        <v>0</v>
      </c>
      <c r="Q1670" s="146">
        <v>0</v>
      </c>
      <c r="R1670" s="146">
        <f>Q1670*H1670</f>
        <v>0</v>
      </c>
      <c r="S1670" s="146">
        <v>0</v>
      </c>
      <c r="T1670" s="147">
        <f>S1670*H1670</f>
        <v>0</v>
      </c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R1670" s="148" t="s">
        <v>169</v>
      </c>
      <c r="AT1670" s="148" t="s">
        <v>134</v>
      </c>
      <c r="AU1670" s="148" t="s">
        <v>84</v>
      </c>
      <c r="AY1670" s="18" t="s">
        <v>133</v>
      </c>
      <c r="BE1670" s="149">
        <f>IF(N1670="základní",J1670,0)</f>
        <v>0</v>
      </c>
      <c r="BF1670" s="149">
        <f>IF(N1670="snížená",J1670,0)</f>
        <v>0</v>
      </c>
      <c r="BG1670" s="149">
        <f>IF(N1670="zákl. přenesená",J1670,0)</f>
        <v>0</v>
      </c>
      <c r="BH1670" s="149">
        <f>IF(N1670="sníž. přenesená",J1670,0)</f>
        <v>0</v>
      </c>
      <c r="BI1670" s="149">
        <f>IF(N1670="nulová",J1670,0)</f>
        <v>0</v>
      </c>
      <c r="BJ1670" s="18" t="s">
        <v>82</v>
      </c>
      <c r="BK1670" s="149">
        <f>ROUND(I1670*H1670,2)</f>
        <v>0</v>
      </c>
      <c r="BL1670" s="18" t="s">
        <v>169</v>
      </c>
      <c r="BM1670" s="148" t="s">
        <v>1687</v>
      </c>
    </row>
    <row r="1671" spans="2:51" s="13" customFormat="1" ht="11.25">
      <c r="B1671" s="164"/>
      <c r="D1671" s="150" t="s">
        <v>230</v>
      </c>
      <c r="E1671" s="165" t="s">
        <v>1</v>
      </c>
      <c r="F1671" s="166" t="s">
        <v>291</v>
      </c>
      <c r="H1671" s="165" t="s">
        <v>1</v>
      </c>
      <c r="L1671" s="164"/>
      <c r="M1671" s="167"/>
      <c r="N1671" s="168"/>
      <c r="O1671" s="168"/>
      <c r="P1671" s="168"/>
      <c r="Q1671" s="168"/>
      <c r="R1671" s="168"/>
      <c r="S1671" s="168"/>
      <c r="T1671" s="169"/>
      <c r="AT1671" s="165" t="s">
        <v>230</v>
      </c>
      <c r="AU1671" s="165" t="s">
        <v>84</v>
      </c>
      <c r="AV1671" s="13" t="s">
        <v>82</v>
      </c>
      <c r="AW1671" s="13" t="s">
        <v>30</v>
      </c>
      <c r="AX1671" s="13" t="s">
        <v>74</v>
      </c>
      <c r="AY1671" s="165" t="s">
        <v>133</v>
      </c>
    </row>
    <row r="1672" spans="2:51" s="14" customFormat="1" ht="11.25">
      <c r="B1672" s="170"/>
      <c r="D1672" s="150" t="s">
        <v>230</v>
      </c>
      <c r="E1672" s="171" t="s">
        <v>1</v>
      </c>
      <c r="F1672" s="172" t="s">
        <v>292</v>
      </c>
      <c r="H1672" s="173">
        <v>209.52</v>
      </c>
      <c r="L1672" s="170"/>
      <c r="M1672" s="174"/>
      <c r="N1672" s="175"/>
      <c r="O1672" s="175"/>
      <c r="P1672" s="175"/>
      <c r="Q1672" s="175"/>
      <c r="R1672" s="175"/>
      <c r="S1672" s="175"/>
      <c r="T1672" s="176"/>
      <c r="AT1672" s="171" t="s">
        <v>230</v>
      </c>
      <c r="AU1672" s="171" t="s">
        <v>84</v>
      </c>
      <c r="AV1672" s="14" t="s">
        <v>84</v>
      </c>
      <c r="AW1672" s="14" t="s">
        <v>30</v>
      </c>
      <c r="AX1672" s="14" t="s">
        <v>74</v>
      </c>
      <c r="AY1672" s="171" t="s">
        <v>133</v>
      </c>
    </row>
    <row r="1673" spans="2:51" s="13" customFormat="1" ht="11.25">
      <c r="B1673" s="164"/>
      <c r="D1673" s="150" t="s">
        <v>230</v>
      </c>
      <c r="E1673" s="165" t="s">
        <v>1</v>
      </c>
      <c r="F1673" s="166" t="s">
        <v>573</v>
      </c>
      <c r="H1673" s="165" t="s">
        <v>1</v>
      </c>
      <c r="L1673" s="164"/>
      <c r="M1673" s="167"/>
      <c r="N1673" s="168"/>
      <c r="O1673" s="168"/>
      <c r="P1673" s="168"/>
      <c r="Q1673" s="168"/>
      <c r="R1673" s="168"/>
      <c r="S1673" s="168"/>
      <c r="T1673" s="169"/>
      <c r="AT1673" s="165" t="s">
        <v>230</v>
      </c>
      <c r="AU1673" s="165" t="s">
        <v>84</v>
      </c>
      <c r="AV1673" s="13" t="s">
        <v>82</v>
      </c>
      <c r="AW1673" s="13" t="s">
        <v>30</v>
      </c>
      <c r="AX1673" s="13" t="s">
        <v>74</v>
      </c>
      <c r="AY1673" s="165" t="s">
        <v>133</v>
      </c>
    </row>
    <row r="1674" spans="2:51" s="14" customFormat="1" ht="11.25">
      <c r="B1674" s="170"/>
      <c r="D1674" s="150" t="s">
        <v>230</v>
      </c>
      <c r="E1674" s="171" t="s">
        <v>1</v>
      </c>
      <c r="F1674" s="172" t="s">
        <v>298</v>
      </c>
      <c r="H1674" s="173">
        <v>39.744</v>
      </c>
      <c r="L1674" s="170"/>
      <c r="M1674" s="174"/>
      <c r="N1674" s="175"/>
      <c r="O1674" s="175"/>
      <c r="P1674" s="175"/>
      <c r="Q1674" s="175"/>
      <c r="R1674" s="175"/>
      <c r="S1674" s="175"/>
      <c r="T1674" s="176"/>
      <c r="AT1674" s="171" t="s">
        <v>230</v>
      </c>
      <c r="AU1674" s="171" t="s">
        <v>84</v>
      </c>
      <c r="AV1674" s="14" t="s">
        <v>84</v>
      </c>
      <c r="AW1674" s="14" t="s">
        <v>30</v>
      </c>
      <c r="AX1674" s="14" t="s">
        <v>74</v>
      </c>
      <c r="AY1674" s="171" t="s">
        <v>133</v>
      </c>
    </row>
    <row r="1675" spans="2:51" s="15" customFormat="1" ht="11.25">
      <c r="B1675" s="177"/>
      <c r="D1675" s="150" t="s">
        <v>230</v>
      </c>
      <c r="E1675" s="178" t="s">
        <v>1</v>
      </c>
      <c r="F1675" s="179" t="s">
        <v>233</v>
      </c>
      <c r="H1675" s="180">
        <v>249.264</v>
      </c>
      <c r="L1675" s="177"/>
      <c r="M1675" s="181"/>
      <c r="N1675" s="182"/>
      <c r="O1675" s="182"/>
      <c r="P1675" s="182"/>
      <c r="Q1675" s="182"/>
      <c r="R1675" s="182"/>
      <c r="S1675" s="182"/>
      <c r="T1675" s="183"/>
      <c r="AT1675" s="178" t="s">
        <v>230</v>
      </c>
      <c r="AU1675" s="178" t="s">
        <v>84</v>
      </c>
      <c r="AV1675" s="15" t="s">
        <v>138</v>
      </c>
      <c r="AW1675" s="15" t="s">
        <v>30</v>
      </c>
      <c r="AX1675" s="15" t="s">
        <v>82</v>
      </c>
      <c r="AY1675" s="178" t="s">
        <v>133</v>
      </c>
    </row>
    <row r="1676" spans="1:65" s="2" customFormat="1" ht="24.2" customHeight="1">
      <c r="A1676" s="30"/>
      <c r="B1676" s="136"/>
      <c r="C1676" s="137" t="s">
        <v>1688</v>
      </c>
      <c r="D1676" s="137" t="s">
        <v>134</v>
      </c>
      <c r="E1676" s="138" t="s">
        <v>1689</v>
      </c>
      <c r="F1676" s="139" t="s">
        <v>1690</v>
      </c>
      <c r="G1676" s="140" t="s">
        <v>262</v>
      </c>
      <c r="H1676" s="141">
        <v>6.32</v>
      </c>
      <c r="I1676" s="242"/>
      <c r="J1676" s="142">
        <f>ROUND(I1676*H1676,2)</f>
        <v>0</v>
      </c>
      <c r="K1676" s="143"/>
      <c r="L1676" s="31"/>
      <c r="M1676" s="144" t="s">
        <v>1</v>
      </c>
      <c r="N1676" s="145" t="s">
        <v>39</v>
      </c>
      <c r="O1676" s="146">
        <v>0</v>
      </c>
      <c r="P1676" s="146">
        <f>O1676*H1676</f>
        <v>0</v>
      </c>
      <c r="Q1676" s="146">
        <v>0</v>
      </c>
      <c r="R1676" s="146">
        <f>Q1676*H1676</f>
        <v>0</v>
      </c>
      <c r="S1676" s="146">
        <v>0</v>
      </c>
      <c r="T1676" s="147">
        <f>S1676*H1676</f>
        <v>0</v>
      </c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R1676" s="148" t="s">
        <v>169</v>
      </c>
      <c r="AT1676" s="148" t="s">
        <v>134</v>
      </c>
      <c r="AU1676" s="148" t="s">
        <v>84</v>
      </c>
      <c r="AY1676" s="18" t="s">
        <v>133</v>
      </c>
      <c r="BE1676" s="149">
        <f>IF(N1676="základní",J1676,0)</f>
        <v>0</v>
      </c>
      <c r="BF1676" s="149">
        <f>IF(N1676="snížená",J1676,0)</f>
        <v>0</v>
      </c>
      <c r="BG1676" s="149">
        <f>IF(N1676="zákl. přenesená",J1676,0)</f>
        <v>0</v>
      </c>
      <c r="BH1676" s="149">
        <f>IF(N1676="sníž. přenesená",J1676,0)</f>
        <v>0</v>
      </c>
      <c r="BI1676" s="149">
        <f>IF(N1676="nulová",J1676,0)</f>
        <v>0</v>
      </c>
      <c r="BJ1676" s="18" t="s">
        <v>82</v>
      </c>
      <c r="BK1676" s="149">
        <f>ROUND(I1676*H1676,2)</f>
        <v>0</v>
      </c>
      <c r="BL1676" s="18" t="s">
        <v>169</v>
      </c>
      <c r="BM1676" s="148" t="s">
        <v>1691</v>
      </c>
    </row>
    <row r="1677" spans="2:51" s="13" customFormat="1" ht="11.25">
      <c r="B1677" s="164"/>
      <c r="D1677" s="150" t="s">
        <v>230</v>
      </c>
      <c r="E1677" s="165" t="s">
        <v>1</v>
      </c>
      <c r="F1677" s="166" t="s">
        <v>1692</v>
      </c>
      <c r="H1677" s="165" t="s">
        <v>1</v>
      </c>
      <c r="L1677" s="164"/>
      <c r="M1677" s="167"/>
      <c r="N1677" s="168"/>
      <c r="O1677" s="168"/>
      <c r="P1677" s="168"/>
      <c r="Q1677" s="168"/>
      <c r="R1677" s="168"/>
      <c r="S1677" s="168"/>
      <c r="T1677" s="169"/>
      <c r="AT1677" s="165" t="s">
        <v>230</v>
      </c>
      <c r="AU1677" s="165" t="s">
        <v>84</v>
      </c>
      <c r="AV1677" s="13" t="s">
        <v>82</v>
      </c>
      <c r="AW1677" s="13" t="s">
        <v>30</v>
      </c>
      <c r="AX1677" s="13" t="s">
        <v>74</v>
      </c>
      <c r="AY1677" s="165" t="s">
        <v>133</v>
      </c>
    </row>
    <row r="1678" spans="2:51" s="14" customFormat="1" ht="11.25">
      <c r="B1678" s="170"/>
      <c r="D1678" s="150" t="s">
        <v>230</v>
      </c>
      <c r="E1678" s="171" t="s">
        <v>1</v>
      </c>
      <c r="F1678" s="172" t="s">
        <v>1693</v>
      </c>
      <c r="H1678" s="173">
        <v>6.32</v>
      </c>
      <c r="L1678" s="170"/>
      <c r="M1678" s="174"/>
      <c r="N1678" s="175"/>
      <c r="O1678" s="175"/>
      <c r="P1678" s="175"/>
      <c r="Q1678" s="175"/>
      <c r="R1678" s="175"/>
      <c r="S1678" s="175"/>
      <c r="T1678" s="176"/>
      <c r="AT1678" s="171" t="s">
        <v>230</v>
      </c>
      <c r="AU1678" s="171" t="s">
        <v>84</v>
      </c>
      <c r="AV1678" s="14" t="s">
        <v>84</v>
      </c>
      <c r="AW1678" s="14" t="s">
        <v>30</v>
      </c>
      <c r="AX1678" s="14" t="s">
        <v>74</v>
      </c>
      <c r="AY1678" s="171" t="s">
        <v>133</v>
      </c>
    </row>
    <row r="1679" spans="2:51" s="15" customFormat="1" ht="11.25">
      <c r="B1679" s="177"/>
      <c r="D1679" s="150" t="s">
        <v>230</v>
      </c>
      <c r="E1679" s="178" t="s">
        <v>1</v>
      </c>
      <c r="F1679" s="179" t="s">
        <v>233</v>
      </c>
      <c r="H1679" s="180">
        <v>6.32</v>
      </c>
      <c r="L1679" s="177"/>
      <c r="M1679" s="181"/>
      <c r="N1679" s="182"/>
      <c r="O1679" s="182"/>
      <c r="P1679" s="182"/>
      <c r="Q1679" s="182"/>
      <c r="R1679" s="182"/>
      <c r="S1679" s="182"/>
      <c r="T1679" s="183"/>
      <c r="AT1679" s="178" t="s">
        <v>230</v>
      </c>
      <c r="AU1679" s="178" t="s">
        <v>84</v>
      </c>
      <c r="AV1679" s="15" t="s">
        <v>138</v>
      </c>
      <c r="AW1679" s="15" t="s">
        <v>30</v>
      </c>
      <c r="AX1679" s="15" t="s">
        <v>82</v>
      </c>
      <c r="AY1679" s="178" t="s">
        <v>133</v>
      </c>
    </row>
    <row r="1680" spans="1:65" s="2" customFormat="1" ht="24.2" customHeight="1">
      <c r="A1680" s="30"/>
      <c r="B1680" s="136"/>
      <c r="C1680" s="137" t="s">
        <v>926</v>
      </c>
      <c r="D1680" s="137" t="s">
        <v>134</v>
      </c>
      <c r="E1680" s="138" t="s">
        <v>1694</v>
      </c>
      <c r="F1680" s="139" t="s">
        <v>1695</v>
      </c>
      <c r="G1680" s="140" t="s">
        <v>262</v>
      </c>
      <c r="H1680" s="141">
        <v>6.32</v>
      </c>
      <c r="I1680" s="242"/>
      <c r="J1680" s="142">
        <f>ROUND(I1680*H1680,2)</f>
        <v>0</v>
      </c>
      <c r="K1680" s="143"/>
      <c r="L1680" s="31"/>
      <c r="M1680" s="144" t="s">
        <v>1</v>
      </c>
      <c r="N1680" s="145" t="s">
        <v>39</v>
      </c>
      <c r="O1680" s="146">
        <v>0</v>
      </c>
      <c r="P1680" s="146">
        <f>O1680*H1680</f>
        <v>0</v>
      </c>
      <c r="Q1680" s="146">
        <v>0</v>
      </c>
      <c r="R1680" s="146">
        <f>Q1680*H1680</f>
        <v>0</v>
      </c>
      <c r="S1680" s="146">
        <v>0</v>
      </c>
      <c r="T1680" s="147">
        <f>S1680*H1680</f>
        <v>0</v>
      </c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R1680" s="148" t="s">
        <v>169</v>
      </c>
      <c r="AT1680" s="148" t="s">
        <v>134</v>
      </c>
      <c r="AU1680" s="148" t="s">
        <v>84</v>
      </c>
      <c r="AY1680" s="18" t="s">
        <v>133</v>
      </c>
      <c r="BE1680" s="149">
        <f>IF(N1680="základní",J1680,0)</f>
        <v>0</v>
      </c>
      <c r="BF1680" s="149">
        <f>IF(N1680="snížená",J1680,0)</f>
        <v>0</v>
      </c>
      <c r="BG1680" s="149">
        <f>IF(N1680="zákl. přenesená",J1680,0)</f>
        <v>0</v>
      </c>
      <c r="BH1680" s="149">
        <f>IF(N1680="sníž. přenesená",J1680,0)</f>
        <v>0</v>
      </c>
      <c r="BI1680" s="149">
        <f>IF(N1680="nulová",J1680,0)</f>
        <v>0</v>
      </c>
      <c r="BJ1680" s="18" t="s">
        <v>82</v>
      </c>
      <c r="BK1680" s="149">
        <f>ROUND(I1680*H1680,2)</f>
        <v>0</v>
      </c>
      <c r="BL1680" s="18" t="s">
        <v>169</v>
      </c>
      <c r="BM1680" s="148" t="s">
        <v>1696</v>
      </c>
    </row>
    <row r="1681" spans="2:51" s="13" customFormat="1" ht="11.25">
      <c r="B1681" s="164"/>
      <c r="D1681" s="150" t="s">
        <v>230</v>
      </c>
      <c r="E1681" s="165" t="s">
        <v>1</v>
      </c>
      <c r="F1681" s="166" t="s">
        <v>1692</v>
      </c>
      <c r="H1681" s="165" t="s">
        <v>1</v>
      </c>
      <c r="L1681" s="164"/>
      <c r="M1681" s="167"/>
      <c r="N1681" s="168"/>
      <c r="O1681" s="168"/>
      <c r="P1681" s="168"/>
      <c r="Q1681" s="168"/>
      <c r="R1681" s="168"/>
      <c r="S1681" s="168"/>
      <c r="T1681" s="169"/>
      <c r="AT1681" s="165" t="s">
        <v>230</v>
      </c>
      <c r="AU1681" s="165" t="s">
        <v>84</v>
      </c>
      <c r="AV1681" s="13" t="s">
        <v>82</v>
      </c>
      <c r="AW1681" s="13" t="s">
        <v>30</v>
      </c>
      <c r="AX1681" s="13" t="s">
        <v>74</v>
      </c>
      <c r="AY1681" s="165" t="s">
        <v>133</v>
      </c>
    </row>
    <row r="1682" spans="2:51" s="14" customFormat="1" ht="11.25">
      <c r="B1682" s="170"/>
      <c r="D1682" s="150" t="s">
        <v>230</v>
      </c>
      <c r="E1682" s="171" t="s">
        <v>1</v>
      </c>
      <c r="F1682" s="172" t="s">
        <v>1693</v>
      </c>
      <c r="H1682" s="173">
        <v>6.32</v>
      </c>
      <c r="L1682" s="170"/>
      <c r="M1682" s="174"/>
      <c r="N1682" s="175"/>
      <c r="O1682" s="175"/>
      <c r="P1682" s="175"/>
      <c r="Q1682" s="175"/>
      <c r="R1682" s="175"/>
      <c r="S1682" s="175"/>
      <c r="T1682" s="176"/>
      <c r="AT1682" s="171" t="s">
        <v>230</v>
      </c>
      <c r="AU1682" s="171" t="s">
        <v>84</v>
      </c>
      <c r="AV1682" s="14" t="s">
        <v>84</v>
      </c>
      <c r="AW1682" s="14" t="s">
        <v>30</v>
      </c>
      <c r="AX1682" s="14" t="s">
        <v>74</v>
      </c>
      <c r="AY1682" s="171" t="s">
        <v>133</v>
      </c>
    </row>
    <row r="1683" spans="2:51" s="15" customFormat="1" ht="11.25">
      <c r="B1683" s="177"/>
      <c r="D1683" s="150" t="s">
        <v>230</v>
      </c>
      <c r="E1683" s="178" t="s">
        <v>1</v>
      </c>
      <c r="F1683" s="179" t="s">
        <v>233</v>
      </c>
      <c r="H1683" s="180">
        <v>6.32</v>
      </c>
      <c r="L1683" s="177"/>
      <c r="M1683" s="181"/>
      <c r="N1683" s="182"/>
      <c r="O1683" s="182"/>
      <c r="P1683" s="182"/>
      <c r="Q1683" s="182"/>
      <c r="R1683" s="182"/>
      <c r="S1683" s="182"/>
      <c r="T1683" s="183"/>
      <c r="AT1683" s="178" t="s">
        <v>230</v>
      </c>
      <c r="AU1683" s="178" t="s">
        <v>84</v>
      </c>
      <c r="AV1683" s="15" t="s">
        <v>138</v>
      </c>
      <c r="AW1683" s="15" t="s">
        <v>30</v>
      </c>
      <c r="AX1683" s="15" t="s">
        <v>82</v>
      </c>
      <c r="AY1683" s="178" t="s">
        <v>133</v>
      </c>
    </row>
    <row r="1684" spans="1:65" s="2" customFormat="1" ht="24.2" customHeight="1">
      <c r="A1684" s="30"/>
      <c r="B1684" s="136"/>
      <c r="C1684" s="137" t="s">
        <v>1697</v>
      </c>
      <c r="D1684" s="137" t="s">
        <v>134</v>
      </c>
      <c r="E1684" s="138" t="s">
        <v>1698</v>
      </c>
      <c r="F1684" s="139" t="s">
        <v>1699</v>
      </c>
      <c r="G1684" s="140" t="s">
        <v>262</v>
      </c>
      <c r="H1684" s="141">
        <v>6.32</v>
      </c>
      <c r="I1684" s="242"/>
      <c r="J1684" s="142">
        <f>ROUND(I1684*H1684,2)</f>
        <v>0</v>
      </c>
      <c r="K1684" s="143"/>
      <c r="L1684" s="31"/>
      <c r="M1684" s="144" t="s">
        <v>1</v>
      </c>
      <c r="N1684" s="145" t="s">
        <v>39</v>
      </c>
      <c r="O1684" s="146">
        <v>0</v>
      </c>
      <c r="P1684" s="146">
        <f>O1684*H1684</f>
        <v>0</v>
      </c>
      <c r="Q1684" s="146">
        <v>0</v>
      </c>
      <c r="R1684" s="146">
        <f>Q1684*H1684</f>
        <v>0</v>
      </c>
      <c r="S1684" s="146">
        <v>0</v>
      </c>
      <c r="T1684" s="147">
        <f>S1684*H1684</f>
        <v>0</v>
      </c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R1684" s="148" t="s">
        <v>169</v>
      </c>
      <c r="AT1684" s="148" t="s">
        <v>134</v>
      </c>
      <c r="AU1684" s="148" t="s">
        <v>84</v>
      </c>
      <c r="AY1684" s="18" t="s">
        <v>133</v>
      </c>
      <c r="BE1684" s="149">
        <f>IF(N1684="základní",J1684,0)</f>
        <v>0</v>
      </c>
      <c r="BF1684" s="149">
        <f>IF(N1684="snížená",J1684,0)</f>
        <v>0</v>
      </c>
      <c r="BG1684" s="149">
        <f>IF(N1684="zákl. přenesená",J1684,0)</f>
        <v>0</v>
      </c>
      <c r="BH1684" s="149">
        <f>IF(N1684="sníž. přenesená",J1684,0)</f>
        <v>0</v>
      </c>
      <c r="BI1684" s="149">
        <f>IF(N1684="nulová",J1684,0)</f>
        <v>0</v>
      </c>
      <c r="BJ1684" s="18" t="s">
        <v>82</v>
      </c>
      <c r="BK1684" s="149">
        <f>ROUND(I1684*H1684,2)</f>
        <v>0</v>
      </c>
      <c r="BL1684" s="18" t="s">
        <v>169</v>
      </c>
      <c r="BM1684" s="148" t="s">
        <v>1700</v>
      </c>
    </row>
    <row r="1685" spans="2:51" s="13" customFormat="1" ht="11.25">
      <c r="B1685" s="164"/>
      <c r="D1685" s="150" t="s">
        <v>230</v>
      </c>
      <c r="E1685" s="165" t="s">
        <v>1</v>
      </c>
      <c r="F1685" s="166" t="s">
        <v>1692</v>
      </c>
      <c r="H1685" s="165" t="s">
        <v>1</v>
      </c>
      <c r="L1685" s="164"/>
      <c r="M1685" s="167"/>
      <c r="N1685" s="168"/>
      <c r="O1685" s="168"/>
      <c r="P1685" s="168"/>
      <c r="Q1685" s="168"/>
      <c r="R1685" s="168"/>
      <c r="S1685" s="168"/>
      <c r="T1685" s="169"/>
      <c r="AT1685" s="165" t="s">
        <v>230</v>
      </c>
      <c r="AU1685" s="165" t="s">
        <v>84</v>
      </c>
      <c r="AV1685" s="13" t="s">
        <v>82</v>
      </c>
      <c r="AW1685" s="13" t="s">
        <v>30</v>
      </c>
      <c r="AX1685" s="13" t="s">
        <v>74</v>
      </c>
      <c r="AY1685" s="165" t="s">
        <v>133</v>
      </c>
    </row>
    <row r="1686" spans="2:51" s="14" customFormat="1" ht="11.25">
      <c r="B1686" s="170"/>
      <c r="D1686" s="150" t="s">
        <v>230</v>
      </c>
      <c r="E1686" s="171" t="s">
        <v>1</v>
      </c>
      <c r="F1686" s="172" t="s">
        <v>1693</v>
      </c>
      <c r="H1686" s="173">
        <v>6.32</v>
      </c>
      <c r="L1686" s="170"/>
      <c r="M1686" s="174"/>
      <c r="N1686" s="175"/>
      <c r="O1686" s="175"/>
      <c r="P1686" s="175"/>
      <c r="Q1686" s="175"/>
      <c r="R1686" s="175"/>
      <c r="S1686" s="175"/>
      <c r="T1686" s="176"/>
      <c r="AT1686" s="171" t="s">
        <v>230</v>
      </c>
      <c r="AU1686" s="171" t="s">
        <v>84</v>
      </c>
      <c r="AV1686" s="14" t="s">
        <v>84</v>
      </c>
      <c r="AW1686" s="14" t="s">
        <v>30</v>
      </c>
      <c r="AX1686" s="14" t="s">
        <v>74</v>
      </c>
      <c r="AY1686" s="171" t="s">
        <v>133</v>
      </c>
    </row>
    <row r="1687" spans="2:51" s="15" customFormat="1" ht="11.25">
      <c r="B1687" s="177"/>
      <c r="D1687" s="150" t="s">
        <v>230</v>
      </c>
      <c r="E1687" s="178" t="s">
        <v>1</v>
      </c>
      <c r="F1687" s="179" t="s">
        <v>233</v>
      </c>
      <c r="H1687" s="180">
        <v>6.32</v>
      </c>
      <c r="L1687" s="177"/>
      <c r="M1687" s="181"/>
      <c r="N1687" s="182"/>
      <c r="O1687" s="182"/>
      <c r="P1687" s="182"/>
      <c r="Q1687" s="182"/>
      <c r="R1687" s="182"/>
      <c r="S1687" s="182"/>
      <c r="T1687" s="183"/>
      <c r="AT1687" s="178" t="s">
        <v>230</v>
      </c>
      <c r="AU1687" s="178" t="s">
        <v>84</v>
      </c>
      <c r="AV1687" s="15" t="s">
        <v>138</v>
      </c>
      <c r="AW1687" s="15" t="s">
        <v>30</v>
      </c>
      <c r="AX1687" s="15" t="s">
        <v>82</v>
      </c>
      <c r="AY1687" s="178" t="s">
        <v>133</v>
      </c>
    </row>
    <row r="1688" spans="2:63" s="11" customFormat="1" ht="22.9" customHeight="1">
      <c r="B1688" s="126"/>
      <c r="D1688" s="127" t="s">
        <v>73</v>
      </c>
      <c r="E1688" s="162" t="s">
        <v>1701</v>
      </c>
      <c r="F1688" s="162" t="s">
        <v>1702</v>
      </c>
      <c r="J1688" s="163">
        <f>BK1688</f>
        <v>0</v>
      </c>
      <c r="L1688" s="126"/>
      <c r="M1688" s="130"/>
      <c r="N1688" s="131"/>
      <c r="O1688" s="131"/>
      <c r="P1688" s="132">
        <f>SUM(P1689:P1770)</f>
        <v>0</v>
      </c>
      <c r="Q1688" s="131"/>
      <c r="R1688" s="132">
        <f>SUM(R1689:R1770)</f>
        <v>0</v>
      </c>
      <c r="S1688" s="131"/>
      <c r="T1688" s="133">
        <f>SUM(T1689:T1770)</f>
        <v>0</v>
      </c>
      <c r="AR1688" s="127" t="s">
        <v>84</v>
      </c>
      <c r="AT1688" s="134" t="s">
        <v>73</v>
      </c>
      <c r="AU1688" s="134" t="s">
        <v>82</v>
      </c>
      <c r="AY1688" s="127" t="s">
        <v>133</v>
      </c>
      <c r="BK1688" s="135">
        <f>SUM(BK1689:BK1770)</f>
        <v>0</v>
      </c>
    </row>
    <row r="1689" spans="1:65" s="2" customFormat="1" ht="24.2" customHeight="1">
      <c r="A1689" s="30"/>
      <c r="B1689" s="136"/>
      <c r="C1689" s="137" t="s">
        <v>938</v>
      </c>
      <c r="D1689" s="137" t="s">
        <v>134</v>
      </c>
      <c r="E1689" s="138" t="s">
        <v>1703</v>
      </c>
      <c r="F1689" s="139" t="s">
        <v>1704</v>
      </c>
      <c r="G1689" s="140" t="s">
        <v>262</v>
      </c>
      <c r="H1689" s="141">
        <v>306.305</v>
      </c>
      <c r="I1689" s="242"/>
      <c r="J1689" s="142">
        <f>ROUND(I1689*H1689,2)</f>
        <v>0</v>
      </c>
      <c r="K1689" s="143"/>
      <c r="L1689" s="31"/>
      <c r="M1689" s="144" t="s">
        <v>1</v>
      </c>
      <c r="N1689" s="145" t="s">
        <v>39</v>
      </c>
      <c r="O1689" s="146">
        <v>0</v>
      </c>
      <c r="P1689" s="146">
        <f>O1689*H1689</f>
        <v>0</v>
      </c>
      <c r="Q1689" s="146">
        <v>0</v>
      </c>
      <c r="R1689" s="146">
        <f>Q1689*H1689</f>
        <v>0</v>
      </c>
      <c r="S1689" s="146">
        <v>0</v>
      </c>
      <c r="T1689" s="147">
        <f>S1689*H1689</f>
        <v>0</v>
      </c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R1689" s="148" t="s">
        <v>169</v>
      </c>
      <c r="AT1689" s="148" t="s">
        <v>134</v>
      </c>
      <c r="AU1689" s="148" t="s">
        <v>84</v>
      </c>
      <c r="AY1689" s="18" t="s">
        <v>133</v>
      </c>
      <c r="BE1689" s="149">
        <f>IF(N1689="základní",J1689,0)</f>
        <v>0</v>
      </c>
      <c r="BF1689" s="149">
        <f>IF(N1689="snížená",J1689,0)</f>
        <v>0</v>
      </c>
      <c r="BG1689" s="149">
        <f>IF(N1689="zákl. přenesená",J1689,0)</f>
        <v>0</v>
      </c>
      <c r="BH1689" s="149">
        <f>IF(N1689="sníž. přenesená",J1689,0)</f>
        <v>0</v>
      </c>
      <c r="BI1689" s="149">
        <f>IF(N1689="nulová",J1689,0)</f>
        <v>0</v>
      </c>
      <c r="BJ1689" s="18" t="s">
        <v>82</v>
      </c>
      <c r="BK1689" s="149">
        <f>ROUND(I1689*H1689,2)</f>
        <v>0</v>
      </c>
      <c r="BL1689" s="18" t="s">
        <v>169</v>
      </c>
      <c r="BM1689" s="148" t="s">
        <v>1705</v>
      </c>
    </row>
    <row r="1690" spans="2:51" s="13" customFormat="1" ht="11.25">
      <c r="B1690" s="164"/>
      <c r="D1690" s="150" t="s">
        <v>230</v>
      </c>
      <c r="E1690" s="165" t="s">
        <v>1</v>
      </c>
      <c r="F1690" s="166" t="s">
        <v>709</v>
      </c>
      <c r="H1690" s="165" t="s">
        <v>1</v>
      </c>
      <c r="L1690" s="164"/>
      <c r="M1690" s="167"/>
      <c r="N1690" s="168"/>
      <c r="O1690" s="168"/>
      <c r="P1690" s="168"/>
      <c r="Q1690" s="168"/>
      <c r="R1690" s="168"/>
      <c r="S1690" s="168"/>
      <c r="T1690" s="169"/>
      <c r="AT1690" s="165" t="s">
        <v>230</v>
      </c>
      <c r="AU1690" s="165" t="s">
        <v>84</v>
      </c>
      <c r="AV1690" s="13" t="s">
        <v>82</v>
      </c>
      <c r="AW1690" s="13" t="s">
        <v>30</v>
      </c>
      <c r="AX1690" s="13" t="s">
        <v>74</v>
      </c>
      <c r="AY1690" s="165" t="s">
        <v>133</v>
      </c>
    </row>
    <row r="1691" spans="2:51" s="14" customFormat="1" ht="11.25">
      <c r="B1691" s="170"/>
      <c r="D1691" s="150" t="s">
        <v>230</v>
      </c>
      <c r="E1691" s="171" t="s">
        <v>1</v>
      </c>
      <c r="F1691" s="172" t="s">
        <v>993</v>
      </c>
      <c r="H1691" s="173">
        <v>12.5</v>
      </c>
      <c r="L1691" s="170"/>
      <c r="M1691" s="174"/>
      <c r="N1691" s="175"/>
      <c r="O1691" s="175"/>
      <c r="P1691" s="175"/>
      <c r="Q1691" s="175"/>
      <c r="R1691" s="175"/>
      <c r="S1691" s="175"/>
      <c r="T1691" s="176"/>
      <c r="AT1691" s="171" t="s">
        <v>230</v>
      </c>
      <c r="AU1691" s="171" t="s">
        <v>84</v>
      </c>
      <c r="AV1691" s="14" t="s">
        <v>84</v>
      </c>
      <c r="AW1691" s="14" t="s">
        <v>30</v>
      </c>
      <c r="AX1691" s="14" t="s">
        <v>74</v>
      </c>
      <c r="AY1691" s="171" t="s">
        <v>133</v>
      </c>
    </row>
    <row r="1692" spans="2:51" s="13" customFormat="1" ht="11.25">
      <c r="B1692" s="164"/>
      <c r="D1692" s="150" t="s">
        <v>230</v>
      </c>
      <c r="E1692" s="165" t="s">
        <v>1</v>
      </c>
      <c r="F1692" s="166" t="s">
        <v>831</v>
      </c>
      <c r="H1692" s="165" t="s">
        <v>1</v>
      </c>
      <c r="L1692" s="164"/>
      <c r="M1692" s="167"/>
      <c r="N1692" s="168"/>
      <c r="O1692" s="168"/>
      <c r="P1692" s="168"/>
      <c r="Q1692" s="168"/>
      <c r="R1692" s="168"/>
      <c r="S1692" s="168"/>
      <c r="T1692" s="169"/>
      <c r="AT1692" s="165" t="s">
        <v>230</v>
      </c>
      <c r="AU1692" s="165" t="s">
        <v>84</v>
      </c>
      <c r="AV1692" s="13" t="s">
        <v>82</v>
      </c>
      <c r="AW1692" s="13" t="s">
        <v>30</v>
      </c>
      <c r="AX1692" s="13" t="s">
        <v>74</v>
      </c>
      <c r="AY1692" s="165" t="s">
        <v>133</v>
      </c>
    </row>
    <row r="1693" spans="2:51" s="14" customFormat="1" ht="11.25">
      <c r="B1693" s="170"/>
      <c r="D1693" s="150" t="s">
        <v>230</v>
      </c>
      <c r="E1693" s="171" t="s">
        <v>1</v>
      </c>
      <c r="F1693" s="172" t="s">
        <v>994</v>
      </c>
      <c r="H1693" s="173">
        <v>38.5</v>
      </c>
      <c r="L1693" s="170"/>
      <c r="M1693" s="174"/>
      <c r="N1693" s="175"/>
      <c r="O1693" s="175"/>
      <c r="P1693" s="175"/>
      <c r="Q1693" s="175"/>
      <c r="R1693" s="175"/>
      <c r="S1693" s="175"/>
      <c r="T1693" s="176"/>
      <c r="AT1693" s="171" t="s">
        <v>230</v>
      </c>
      <c r="AU1693" s="171" t="s">
        <v>84</v>
      </c>
      <c r="AV1693" s="14" t="s">
        <v>84</v>
      </c>
      <c r="AW1693" s="14" t="s">
        <v>30</v>
      </c>
      <c r="AX1693" s="14" t="s">
        <v>74</v>
      </c>
      <c r="AY1693" s="171" t="s">
        <v>133</v>
      </c>
    </row>
    <row r="1694" spans="2:51" s="13" customFormat="1" ht="11.25">
      <c r="B1694" s="164"/>
      <c r="D1694" s="150" t="s">
        <v>230</v>
      </c>
      <c r="E1694" s="165" t="s">
        <v>1</v>
      </c>
      <c r="F1694" s="166" t="s">
        <v>713</v>
      </c>
      <c r="H1694" s="165" t="s">
        <v>1</v>
      </c>
      <c r="L1694" s="164"/>
      <c r="M1694" s="167"/>
      <c r="N1694" s="168"/>
      <c r="O1694" s="168"/>
      <c r="P1694" s="168"/>
      <c r="Q1694" s="168"/>
      <c r="R1694" s="168"/>
      <c r="S1694" s="168"/>
      <c r="T1694" s="169"/>
      <c r="AT1694" s="165" t="s">
        <v>230</v>
      </c>
      <c r="AU1694" s="165" t="s">
        <v>84</v>
      </c>
      <c r="AV1694" s="13" t="s">
        <v>82</v>
      </c>
      <c r="AW1694" s="13" t="s">
        <v>30</v>
      </c>
      <c r="AX1694" s="13" t="s">
        <v>74</v>
      </c>
      <c r="AY1694" s="165" t="s">
        <v>133</v>
      </c>
    </row>
    <row r="1695" spans="2:51" s="14" customFormat="1" ht="11.25">
      <c r="B1695" s="170"/>
      <c r="D1695" s="150" t="s">
        <v>230</v>
      </c>
      <c r="E1695" s="171" t="s">
        <v>1</v>
      </c>
      <c r="F1695" s="172" t="s">
        <v>995</v>
      </c>
      <c r="H1695" s="173">
        <v>65.4</v>
      </c>
      <c r="L1695" s="170"/>
      <c r="M1695" s="174"/>
      <c r="N1695" s="175"/>
      <c r="O1695" s="175"/>
      <c r="P1695" s="175"/>
      <c r="Q1695" s="175"/>
      <c r="R1695" s="175"/>
      <c r="S1695" s="175"/>
      <c r="T1695" s="176"/>
      <c r="AT1695" s="171" t="s">
        <v>230</v>
      </c>
      <c r="AU1695" s="171" t="s">
        <v>84</v>
      </c>
      <c r="AV1695" s="14" t="s">
        <v>84</v>
      </c>
      <c r="AW1695" s="14" t="s">
        <v>30</v>
      </c>
      <c r="AX1695" s="14" t="s">
        <v>74</v>
      </c>
      <c r="AY1695" s="171" t="s">
        <v>133</v>
      </c>
    </row>
    <row r="1696" spans="2:51" s="13" customFormat="1" ht="11.25">
      <c r="B1696" s="164"/>
      <c r="D1696" s="150" t="s">
        <v>230</v>
      </c>
      <c r="E1696" s="165" t="s">
        <v>1</v>
      </c>
      <c r="F1696" s="166" t="s">
        <v>715</v>
      </c>
      <c r="H1696" s="165" t="s">
        <v>1</v>
      </c>
      <c r="L1696" s="164"/>
      <c r="M1696" s="167"/>
      <c r="N1696" s="168"/>
      <c r="O1696" s="168"/>
      <c r="P1696" s="168"/>
      <c r="Q1696" s="168"/>
      <c r="R1696" s="168"/>
      <c r="S1696" s="168"/>
      <c r="T1696" s="169"/>
      <c r="AT1696" s="165" t="s">
        <v>230</v>
      </c>
      <c r="AU1696" s="165" t="s">
        <v>84</v>
      </c>
      <c r="AV1696" s="13" t="s">
        <v>82</v>
      </c>
      <c r="AW1696" s="13" t="s">
        <v>30</v>
      </c>
      <c r="AX1696" s="13" t="s">
        <v>74</v>
      </c>
      <c r="AY1696" s="165" t="s">
        <v>133</v>
      </c>
    </row>
    <row r="1697" spans="2:51" s="14" customFormat="1" ht="11.25">
      <c r="B1697" s="170"/>
      <c r="D1697" s="150" t="s">
        <v>230</v>
      </c>
      <c r="E1697" s="171" t="s">
        <v>1</v>
      </c>
      <c r="F1697" s="172" t="s">
        <v>996</v>
      </c>
      <c r="H1697" s="173">
        <v>12.1</v>
      </c>
      <c r="L1697" s="170"/>
      <c r="M1697" s="174"/>
      <c r="N1697" s="175"/>
      <c r="O1697" s="175"/>
      <c r="P1697" s="175"/>
      <c r="Q1697" s="175"/>
      <c r="R1697" s="175"/>
      <c r="S1697" s="175"/>
      <c r="T1697" s="176"/>
      <c r="AT1697" s="171" t="s">
        <v>230</v>
      </c>
      <c r="AU1697" s="171" t="s">
        <v>84</v>
      </c>
      <c r="AV1697" s="14" t="s">
        <v>84</v>
      </c>
      <c r="AW1697" s="14" t="s">
        <v>30</v>
      </c>
      <c r="AX1697" s="14" t="s">
        <v>74</v>
      </c>
      <c r="AY1697" s="171" t="s">
        <v>133</v>
      </c>
    </row>
    <row r="1698" spans="2:51" s="13" customFormat="1" ht="11.25">
      <c r="B1698" s="164"/>
      <c r="D1698" s="150" t="s">
        <v>230</v>
      </c>
      <c r="E1698" s="165" t="s">
        <v>1</v>
      </c>
      <c r="F1698" s="166" t="s">
        <v>435</v>
      </c>
      <c r="H1698" s="165" t="s">
        <v>1</v>
      </c>
      <c r="L1698" s="164"/>
      <c r="M1698" s="167"/>
      <c r="N1698" s="168"/>
      <c r="O1698" s="168"/>
      <c r="P1698" s="168"/>
      <c r="Q1698" s="168"/>
      <c r="R1698" s="168"/>
      <c r="S1698" s="168"/>
      <c r="T1698" s="169"/>
      <c r="AT1698" s="165" t="s">
        <v>230</v>
      </c>
      <c r="AU1698" s="165" t="s">
        <v>84</v>
      </c>
      <c r="AV1698" s="13" t="s">
        <v>82</v>
      </c>
      <c r="AW1698" s="13" t="s">
        <v>30</v>
      </c>
      <c r="AX1698" s="13" t="s">
        <v>74</v>
      </c>
      <c r="AY1698" s="165" t="s">
        <v>133</v>
      </c>
    </row>
    <row r="1699" spans="2:51" s="13" customFormat="1" ht="11.25">
      <c r="B1699" s="164"/>
      <c r="D1699" s="150" t="s">
        <v>230</v>
      </c>
      <c r="E1699" s="165" t="s">
        <v>1</v>
      </c>
      <c r="F1699" s="166" t="s">
        <v>1053</v>
      </c>
      <c r="H1699" s="165" t="s">
        <v>1</v>
      </c>
      <c r="L1699" s="164"/>
      <c r="M1699" s="167"/>
      <c r="N1699" s="168"/>
      <c r="O1699" s="168"/>
      <c r="P1699" s="168"/>
      <c r="Q1699" s="168"/>
      <c r="R1699" s="168"/>
      <c r="S1699" s="168"/>
      <c r="T1699" s="169"/>
      <c r="AT1699" s="165" t="s">
        <v>230</v>
      </c>
      <c r="AU1699" s="165" t="s">
        <v>84</v>
      </c>
      <c r="AV1699" s="13" t="s">
        <v>82</v>
      </c>
      <c r="AW1699" s="13" t="s">
        <v>30</v>
      </c>
      <c r="AX1699" s="13" t="s">
        <v>74</v>
      </c>
      <c r="AY1699" s="165" t="s">
        <v>133</v>
      </c>
    </row>
    <row r="1700" spans="2:51" s="13" customFormat="1" ht="11.25">
      <c r="B1700" s="164"/>
      <c r="D1700" s="150" t="s">
        <v>230</v>
      </c>
      <c r="E1700" s="165" t="s">
        <v>1</v>
      </c>
      <c r="F1700" s="166" t="s">
        <v>1054</v>
      </c>
      <c r="H1700" s="165" t="s">
        <v>1</v>
      </c>
      <c r="L1700" s="164"/>
      <c r="M1700" s="167"/>
      <c r="N1700" s="168"/>
      <c r="O1700" s="168"/>
      <c r="P1700" s="168"/>
      <c r="Q1700" s="168"/>
      <c r="R1700" s="168"/>
      <c r="S1700" s="168"/>
      <c r="T1700" s="169"/>
      <c r="AT1700" s="165" t="s">
        <v>230</v>
      </c>
      <c r="AU1700" s="165" t="s">
        <v>84</v>
      </c>
      <c r="AV1700" s="13" t="s">
        <v>82</v>
      </c>
      <c r="AW1700" s="13" t="s">
        <v>30</v>
      </c>
      <c r="AX1700" s="13" t="s">
        <v>74</v>
      </c>
      <c r="AY1700" s="165" t="s">
        <v>133</v>
      </c>
    </row>
    <row r="1701" spans="2:51" s="14" customFormat="1" ht="11.25">
      <c r="B1701" s="170"/>
      <c r="D1701" s="150" t="s">
        <v>230</v>
      </c>
      <c r="E1701" s="171" t="s">
        <v>1</v>
      </c>
      <c r="F1701" s="172" t="s">
        <v>1055</v>
      </c>
      <c r="H1701" s="173">
        <v>16.268</v>
      </c>
      <c r="L1701" s="170"/>
      <c r="M1701" s="174"/>
      <c r="N1701" s="175"/>
      <c r="O1701" s="175"/>
      <c r="P1701" s="175"/>
      <c r="Q1701" s="175"/>
      <c r="R1701" s="175"/>
      <c r="S1701" s="175"/>
      <c r="T1701" s="176"/>
      <c r="AT1701" s="171" t="s">
        <v>230</v>
      </c>
      <c r="AU1701" s="171" t="s">
        <v>84</v>
      </c>
      <c r="AV1701" s="14" t="s">
        <v>84</v>
      </c>
      <c r="AW1701" s="14" t="s">
        <v>30</v>
      </c>
      <c r="AX1701" s="14" t="s">
        <v>74</v>
      </c>
      <c r="AY1701" s="171" t="s">
        <v>133</v>
      </c>
    </row>
    <row r="1702" spans="2:51" s="13" customFormat="1" ht="11.25">
      <c r="B1702" s="164"/>
      <c r="D1702" s="150" t="s">
        <v>230</v>
      </c>
      <c r="E1702" s="165" t="s">
        <v>1</v>
      </c>
      <c r="F1702" s="166" t="s">
        <v>1056</v>
      </c>
      <c r="H1702" s="165" t="s">
        <v>1</v>
      </c>
      <c r="L1702" s="164"/>
      <c r="M1702" s="167"/>
      <c r="N1702" s="168"/>
      <c r="O1702" s="168"/>
      <c r="P1702" s="168"/>
      <c r="Q1702" s="168"/>
      <c r="R1702" s="168"/>
      <c r="S1702" s="168"/>
      <c r="T1702" s="169"/>
      <c r="AT1702" s="165" t="s">
        <v>230</v>
      </c>
      <c r="AU1702" s="165" t="s">
        <v>84</v>
      </c>
      <c r="AV1702" s="13" t="s">
        <v>82</v>
      </c>
      <c r="AW1702" s="13" t="s">
        <v>30</v>
      </c>
      <c r="AX1702" s="13" t="s">
        <v>74</v>
      </c>
      <c r="AY1702" s="165" t="s">
        <v>133</v>
      </c>
    </row>
    <row r="1703" spans="2:51" s="14" customFormat="1" ht="11.25">
      <c r="B1703" s="170"/>
      <c r="D1703" s="150" t="s">
        <v>230</v>
      </c>
      <c r="E1703" s="171" t="s">
        <v>1</v>
      </c>
      <c r="F1703" s="172" t="s">
        <v>1057</v>
      </c>
      <c r="H1703" s="173">
        <v>19.46</v>
      </c>
      <c r="L1703" s="170"/>
      <c r="M1703" s="174"/>
      <c r="N1703" s="175"/>
      <c r="O1703" s="175"/>
      <c r="P1703" s="175"/>
      <c r="Q1703" s="175"/>
      <c r="R1703" s="175"/>
      <c r="S1703" s="175"/>
      <c r="T1703" s="176"/>
      <c r="AT1703" s="171" t="s">
        <v>230</v>
      </c>
      <c r="AU1703" s="171" t="s">
        <v>84</v>
      </c>
      <c r="AV1703" s="14" t="s">
        <v>84</v>
      </c>
      <c r="AW1703" s="14" t="s">
        <v>30</v>
      </c>
      <c r="AX1703" s="14" t="s">
        <v>74</v>
      </c>
      <c r="AY1703" s="171" t="s">
        <v>133</v>
      </c>
    </row>
    <row r="1704" spans="2:51" s="13" customFormat="1" ht="11.25">
      <c r="B1704" s="164"/>
      <c r="D1704" s="150" t="s">
        <v>230</v>
      </c>
      <c r="E1704" s="165" t="s">
        <v>1</v>
      </c>
      <c r="F1704" s="166" t="s">
        <v>1058</v>
      </c>
      <c r="H1704" s="165" t="s">
        <v>1</v>
      </c>
      <c r="L1704" s="164"/>
      <c r="M1704" s="167"/>
      <c r="N1704" s="168"/>
      <c r="O1704" s="168"/>
      <c r="P1704" s="168"/>
      <c r="Q1704" s="168"/>
      <c r="R1704" s="168"/>
      <c r="S1704" s="168"/>
      <c r="T1704" s="169"/>
      <c r="AT1704" s="165" t="s">
        <v>230</v>
      </c>
      <c r="AU1704" s="165" t="s">
        <v>84</v>
      </c>
      <c r="AV1704" s="13" t="s">
        <v>82</v>
      </c>
      <c r="AW1704" s="13" t="s">
        <v>30</v>
      </c>
      <c r="AX1704" s="13" t="s">
        <v>74</v>
      </c>
      <c r="AY1704" s="165" t="s">
        <v>133</v>
      </c>
    </row>
    <row r="1705" spans="2:51" s="14" customFormat="1" ht="11.25">
      <c r="B1705" s="170"/>
      <c r="D1705" s="150" t="s">
        <v>230</v>
      </c>
      <c r="E1705" s="171" t="s">
        <v>1</v>
      </c>
      <c r="F1705" s="172" t="s">
        <v>1059</v>
      </c>
      <c r="H1705" s="173">
        <v>14</v>
      </c>
      <c r="L1705" s="170"/>
      <c r="M1705" s="174"/>
      <c r="N1705" s="175"/>
      <c r="O1705" s="175"/>
      <c r="P1705" s="175"/>
      <c r="Q1705" s="175"/>
      <c r="R1705" s="175"/>
      <c r="S1705" s="175"/>
      <c r="T1705" s="176"/>
      <c r="AT1705" s="171" t="s">
        <v>230</v>
      </c>
      <c r="AU1705" s="171" t="s">
        <v>84</v>
      </c>
      <c r="AV1705" s="14" t="s">
        <v>84</v>
      </c>
      <c r="AW1705" s="14" t="s">
        <v>30</v>
      </c>
      <c r="AX1705" s="14" t="s">
        <v>74</v>
      </c>
      <c r="AY1705" s="171" t="s">
        <v>133</v>
      </c>
    </row>
    <row r="1706" spans="2:51" s="13" customFormat="1" ht="11.25">
      <c r="B1706" s="164"/>
      <c r="D1706" s="150" t="s">
        <v>230</v>
      </c>
      <c r="E1706" s="165" t="s">
        <v>1</v>
      </c>
      <c r="F1706" s="166" t="s">
        <v>1060</v>
      </c>
      <c r="H1706" s="165" t="s">
        <v>1</v>
      </c>
      <c r="L1706" s="164"/>
      <c r="M1706" s="167"/>
      <c r="N1706" s="168"/>
      <c r="O1706" s="168"/>
      <c r="P1706" s="168"/>
      <c r="Q1706" s="168"/>
      <c r="R1706" s="168"/>
      <c r="S1706" s="168"/>
      <c r="T1706" s="169"/>
      <c r="AT1706" s="165" t="s">
        <v>230</v>
      </c>
      <c r="AU1706" s="165" t="s">
        <v>84</v>
      </c>
      <c r="AV1706" s="13" t="s">
        <v>82</v>
      </c>
      <c r="AW1706" s="13" t="s">
        <v>30</v>
      </c>
      <c r="AX1706" s="13" t="s">
        <v>74</v>
      </c>
      <c r="AY1706" s="165" t="s">
        <v>133</v>
      </c>
    </row>
    <row r="1707" spans="2:51" s="14" customFormat="1" ht="11.25">
      <c r="B1707" s="170"/>
      <c r="D1707" s="150" t="s">
        <v>230</v>
      </c>
      <c r="E1707" s="171" t="s">
        <v>1</v>
      </c>
      <c r="F1707" s="172" t="s">
        <v>1061</v>
      </c>
      <c r="H1707" s="173">
        <v>16.66</v>
      </c>
      <c r="L1707" s="170"/>
      <c r="M1707" s="174"/>
      <c r="N1707" s="175"/>
      <c r="O1707" s="175"/>
      <c r="P1707" s="175"/>
      <c r="Q1707" s="175"/>
      <c r="R1707" s="175"/>
      <c r="S1707" s="175"/>
      <c r="T1707" s="176"/>
      <c r="AT1707" s="171" t="s">
        <v>230</v>
      </c>
      <c r="AU1707" s="171" t="s">
        <v>84</v>
      </c>
      <c r="AV1707" s="14" t="s">
        <v>84</v>
      </c>
      <c r="AW1707" s="14" t="s">
        <v>30</v>
      </c>
      <c r="AX1707" s="14" t="s">
        <v>74</v>
      </c>
      <c r="AY1707" s="171" t="s">
        <v>133</v>
      </c>
    </row>
    <row r="1708" spans="2:51" s="13" customFormat="1" ht="11.25">
      <c r="B1708" s="164"/>
      <c r="D1708" s="150" t="s">
        <v>230</v>
      </c>
      <c r="E1708" s="165" t="s">
        <v>1</v>
      </c>
      <c r="F1708" s="166" t="s">
        <v>1062</v>
      </c>
      <c r="H1708" s="165" t="s">
        <v>1</v>
      </c>
      <c r="L1708" s="164"/>
      <c r="M1708" s="167"/>
      <c r="N1708" s="168"/>
      <c r="O1708" s="168"/>
      <c r="P1708" s="168"/>
      <c r="Q1708" s="168"/>
      <c r="R1708" s="168"/>
      <c r="S1708" s="168"/>
      <c r="T1708" s="169"/>
      <c r="AT1708" s="165" t="s">
        <v>230</v>
      </c>
      <c r="AU1708" s="165" t="s">
        <v>84</v>
      </c>
      <c r="AV1708" s="13" t="s">
        <v>82</v>
      </c>
      <c r="AW1708" s="13" t="s">
        <v>30</v>
      </c>
      <c r="AX1708" s="13" t="s">
        <v>74</v>
      </c>
      <c r="AY1708" s="165" t="s">
        <v>133</v>
      </c>
    </row>
    <row r="1709" spans="2:51" s="14" customFormat="1" ht="11.25">
      <c r="B1709" s="170"/>
      <c r="D1709" s="150" t="s">
        <v>230</v>
      </c>
      <c r="E1709" s="171" t="s">
        <v>1</v>
      </c>
      <c r="F1709" s="172" t="s">
        <v>1063</v>
      </c>
      <c r="H1709" s="173">
        <v>10.08</v>
      </c>
      <c r="L1709" s="170"/>
      <c r="M1709" s="174"/>
      <c r="N1709" s="175"/>
      <c r="O1709" s="175"/>
      <c r="P1709" s="175"/>
      <c r="Q1709" s="175"/>
      <c r="R1709" s="175"/>
      <c r="S1709" s="175"/>
      <c r="T1709" s="176"/>
      <c r="AT1709" s="171" t="s">
        <v>230</v>
      </c>
      <c r="AU1709" s="171" t="s">
        <v>84</v>
      </c>
      <c r="AV1709" s="14" t="s">
        <v>84</v>
      </c>
      <c r="AW1709" s="14" t="s">
        <v>30</v>
      </c>
      <c r="AX1709" s="14" t="s">
        <v>74</v>
      </c>
      <c r="AY1709" s="171" t="s">
        <v>133</v>
      </c>
    </row>
    <row r="1710" spans="2:51" s="13" customFormat="1" ht="11.25">
      <c r="B1710" s="164"/>
      <c r="D1710" s="150" t="s">
        <v>230</v>
      </c>
      <c r="E1710" s="165" t="s">
        <v>1</v>
      </c>
      <c r="F1710" s="166" t="s">
        <v>1064</v>
      </c>
      <c r="H1710" s="165" t="s">
        <v>1</v>
      </c>
      <c r="L1710" s="164"/>
      <c r="M1710" s="167"/>
      <c r="N1710" s="168"/>
      <c r="O1710" s="168"/>
      <c r="P1710" s="168"/>
      <c r="Q1710" s="168"/>
      <c r="R1710" s="168"/>
      <c r="S1710" s="168"/>
      <c r="T1710" s="169"/>
      <c r="AT1710" s="165" t="s">
        <v>230</v>
      </c>
      <c r="AU1710" s="165" t="s">
        <v>84</v>
      </c>
      <c r="AV1710" s="13" t="s">
        <v>82</v>
      </c>
      <c r="AW1710" s="13" t="s">
        <v>30</v>
      </c>
      <c r="AX1710" s="13" t="s">
        <v>74</v>
      </c>
      <c r="AY1710" s="165" t="s">
        <v>133</v>
      </c>
    </row>
    <row r="1711" spans="2:51" s="14" customFormat="1" ht="11.25">
      <c r="B1711" s="170"/>
      <c r="D1711" s="150" t="s">
        <v>230</v>
      </c>
      <c r="E1711" s="171" t="s">
        <v>1</v>
      </c>
      <c r="F1711" s="172" t="s">
        <v>1065</v>
      </c>
      <c r="H1711" s="173">
        <v>7.14</v>
      </c>
      <c r="L1711" s="170"/>
      <c r="M1711" s="174"/>
      <c r="N1711" s="175"/>
      <c r="O1711" s="175"/>
      <c r="P1711" s="175"/>
      <c r="Q1711" s="175"/>
      <c r="R1711" s="175"/>
      <c r="S1711" s="175"/>
      <c r="T1711" s="176"/>
      <c r="AT1711" s="171" t="s">
        <v>230</v>
      </c>
      <c r="AU1711" s="171" t="s">
        <v>84</v>
      </c>
      <c r="AV1711" s="14" t="s">
        <v>84</v>
      </c>
      <c r="AW1711" s="14" t="s">
        <v>30</v>
      </c>
      <c r="AX1711" s="14" t="s">
        <v>74</v>
      </c>
      <c r="AY1711" s="171" t="s">
        <v>133</v>
      </c>
    </row>
    <row r="1712" spans="2:51" s="13" customFormat="1" ht="11.25">
      <c r="B1712" s="164"/>
      <c r="D1712" s="150" t="s">
        <v>230</v>
      </c>
      <c r="E1712" s="165" t="s">
        <v>1</v>
      </c>
      <c r="F1712" s="166" t="s">
        <v>1066</v>
      </c>
      <c r="H1712" s="165" t="s">
        <v>1</v>
      </c>
      <c r="L1712" s="164"/>
      <c r="M1712" s="167"/>
      <c r="N1712" s="168"/>
      <c r="O1712" s="168"/>
      <c r="P1712" s="168"/>
      <c r="Q1712" s="168"/>
      <c r="R1712" s="168"/>
      <c r="S1712" s="168"/>
      <c r="T1712" s="169"/>
      <c r="AT1712" s="165" t="s">
        <v>230</v>
      </c>
      <c r="AU1712" s="165" t="s">
        <v>84</v>
      </c>
      <c r="AV1712" s="13" t="s">
        <v>82</v>
      </c>
      <c r="AW1712" s="13" t="s">
        <v>30</v>
      </c>
      <c r="AX1712" s="13" t="s">
        <v>74</v>
      </c>
      <c r="AY1712" s="165" t="s">
        <v>133</v>
      </c>
    </row>
    <row r="1713" spans="2:51" s="14" customFormat="1" ht="11.25">
      <c r="B1713" s="170"/>
      <c r="D1713" s="150" t="s">
        <v>230</v>
      </c>
      <c r="E1713" s="171" t="s">
        <v>1</v>
      </c>
      <c r="F1713" s="172" t="s">
        <v>1067</v>
      </c>
      <c r="H1713" s="173">
        <v>1.61</v>
      </c>
      <c r="L1713" s="170"/>
      <c r="M1713" s="174"/>
      <c r="N1713" s="175"/>
      <c r="O1713" s="175"/>
      <c r="P1713" s="175"/>
      <c r="Q1713" s="175"/>
      <c r="R1713" s="175"/>
      <c r="S1713" s="175"/>
      <c r="T1713" s="176"/>
      <c r="AT1713" s="171" t="s">
        <v>230</v>
      </c>
      <c r="AU1713" s="171" t="s">
        <v>84</v>
      </c>
      <c r="AV1713" s="14" t="s">
        <v>84</v>
      </c>
      <c r="AW1713" s="14" t="s">
        <v>30</v>
      </c>
      <c r="AX1713" s="14" t="s">
        <v>74</v>
      </c>
      <c r="AY1713" s="171" t="s">
        <v>133</v>
      </c>
    </row>
    <row r="1714" spans="2:51" s="13" customFormat="1" ht="11.25">
      <c r="B1714" s="164"/>
      <c r="D1714" s="150" t="s">
        <v>230</v>
      </c>
      <c r="E1714" s="165" t="s">
        <v>1</v>
      </c>
      <c r="F1714" s="166" t="s">
        <v>633</v>
      </c>
      <c r="H1714" s="165" t="s">
        <v>1</v>
      </c>
      <c r="L1714" s="164"/>
      <c r="M1714" s="167"/>
      <c r="N1714" s="168"/>
      <c r="O1714" s="168"/>
      <c r="P1714" s="168"/>
      <c r="Q1714" s="168"/>
      <c r="R1714" s="168"/>
      <c r="S1714" s="168"/>
      <c r="T1714" s="169"/>
      <c r="AT1714" s="165" t="s">
        <v>230</v>
      </c>
      <c r="AU1714" s="165" t="s">
        <v>84</v>
      </c>
      <c r="AV1714" s="13" t="s">
        <v>82</v>
      </c>
      <c r="AW1714" s="13" t="s">
        <v>30</v>
      </c>
      <c r="AX1714" s="13" t="s">
        <v>74</v>
      </c>
      <c r="AY1714" s="165" t="s">
        <v>133</v>
      </c>
    </row>
    <row r="1715" spans="2:51" s="13" customFormat="1" ht="11.25">
      <c r="B1715" s="164"/>
      <c r="D1715" s="150" t="s">
        <v>230</v>
      </c>
      <c r="E1715" s="165" t="s">
        <v>1</v>
      </c>
      <c r="F1715" s="166" t="s">
        <v>1072</v>
      </c>
      <c r="H1715" s="165" t="s">
        <v>1</v>
      </c>
      <c r="L1715" s="164"/>
      <c r="M1715" s="167"/>
      <c r="N1715" s="168"/>
      <c r="O1715" s="168"/>
      <c r="P1715" s="168"/>
      <c r="Q1715" s="168"/>
      <c r="R1715" s="168"/>
      <c r="S1715" s="168"/>
      <c r="T1715" s="169"/>
      <c r="AT1715" s="165" t="s">
        <v>230</v>
      </c>
      <c r="AU1715" s="165" t="s">
        <v>84</v>
      </c>
      <c r="AV1715" s="13" t="s">
        <v>82</v>
      </c>
      <c r="AW1715" s="13" t="s">
        <v>30</v>
      </c>
      <c r="AX1715" s="13" t="s">
        <v>74</v>
      </c>
      <c r="AY1715" s="165" t="s">
        <v>133</v>
      </c>
    </row>
    <row r="1716" spans="2:51" s="14" customFormat="1" ht="11.25">
      <c r="B1716" s="170"/>
      <c r="D1716" s="150" t="s">
        <v>230</v>
      </c>
      <c r="E1716" s="171" t="s">
        <v>1</v>
      </c>
      <c r="F1716" s="172" t="s">
        <v>1073</v>
      </c>
      <c r="H1716" s="173">
        <v>11.541</v>
      </c>
      <c r="L1716" s="170"/>
      <c r="M1716" s="174"/>
      <c r="N1716" s="175"/>
      <c r="O1716" s="175"/>
      <c r="P1716" s="175"/>
      <c r="Q1716" s="175"/>
      <c r="R1716" s="175"/>
      <c r="S1716" s="175"/>
      <c r="T1716" s="176"/>
      <c r="AT1716" s="171" t="s">
        <v>230</v>
      </c>
      <c r="AU1716" s="171" t="s">
        <v>84</v>
      </c>
      <c r="AV1716" s="14" t="s">
        <v>84</v>
      </c>
      <c r="AW1716" s="14" t="s">
        <v>30</v>
      </c>
      <c r="AX1716" s="14" t="s">
        <v>74</v>
      </c>
      <c r="AY1716" s="171" t="s">
        <v>133</v>
      </c>
    </row>
    <row r="1717" spans="2:51" s="14" customFormat="1" ht="11.25">
      <c r="B1717" s="170"/>
      <c r="D1717" s="150" t="s">
        <v>230</v>
      </c>
      <c r="E1717" s="171" t="s">
        <v>1</v>
      </c>
      <c r="F1717" s="172" t="s">
        <v>1074</v>
      </c>
      <c r="H1717" s="173">
        <v>5.246</v>
      </c>
      <c r="L1717" s="170"/>
      <c r="M1717" s="174"/>
      <c r="N1717" s="175"/>
      <c r="O1717" s="175"/>
      <c r="P1717" s="175"/>
      <c r="Q1717" s="175"/>
      <c r="R1717" s="175"/>
      <c r="S1717" s="175"/>
      <c r="T1717" s="176"/>
      <c r="AT1717" s="171" t="s">
        <v>230</v>
      </c>
      <c r="AU1717" s="171" t="s">
        <v>84</v>
      </c>
      <c r="AV1717" s="14" t="s">
        <v>84</v>
      </c>
      <c r="AW1717" s="14" t="s">
        <v>30</v>
      </c>
      <c r="AX1717" s="14" t="s">
        <v>74</v>
      </c>
      <c r="AY1717" s="171" t="s">
        <v>133</v>
      </c>
    </row>
    <row r="1718" spans="2:51" s="13" customFormat="1" ht="11.25">
      <c r="B1718" s="164"/>
      <c r="D1718" s="150" t="s">
        <v>230</v>
      </c>
      <c r="E1718" s="165" t="s">
        <v>1</v>
      </c>
      <c r="F1718" s="166" t="s">
        <v>1078</v>
      </c>
      <c r="H1718" s="165" t="s">
        <v>1</v>
      </c>
      <c r="L1718" s="164"/>
      <c r="M1718" s="167"/>
      <c r="N1718" s="168"/>
      <c r="O1718" s="168"/>
      <c r="P1718" s="168"/>
      <c r="Q1718" s="168"/>
      <c r="R1718" s="168"/>
      <c r="S1718" s="168"/>
      <c r="T1718" s="169"/>
      <c r="AT1718" s="165" t="s">
        <v>230</v>
      </c>
      <c r="AU1718" s="165" t="s">
        <v>84</v>
      </c>
      <c r="AV1718" s="13" t="s">
        <v>82</v>
      </c>
      <c r="AW1718" s="13" t="s">
        <v>30</v>
      </c>
      <c r="AX1718" s="13" t="s">
        <v>74</v>
      </c>
      <c r="AY1718" s="165" t="s">
        <v>133</v>
      </c>
    </row>
    <row r="1719" spans="2:51" s="13" customFormat="1" ht="11.25">
      <c r="B1719" s="164"/>
      <c r="D1719" s="150" t="s">
        <v>230</v>
      </c>
      <c r="E1719" s="165" t="s">
        <v>1</v>
      </c>
      <c r="F1719" s="166" t="s">
        <v>435</v>
      </c>
      <c r="H1719" s="165" t="s">
        <v>1</v>
      </c>
      <c r="L1719" s="164"/>
      <c r="M1719" s="167"/>
      <c r="N1719" s="168"/>
      <c r="O1719" s="168"/>
      <c r="P1719" s="168"/>
      <c r="Q1719" s="168"/>
      <c r="R1719" s="168"/>
      <c r="S1719" s="168"/>
      <c r="T1719" s="169"/>
      <c r="AT1719" s="165" t="s">
        <v>230</v>
      </c>
      <c r="AU1719" s="165" t="s">
        <v>84</v>
      </c>
      <c r="AV1719" s="13" t="s">
        <v>82</v>
      </c>
      <c r="AW1719" s="13" t="s">
        <v>30</v>
      </c>
      <c r="AX1719" s="13" t="s">
        <v>74</v>
      </c>
      <c r="AY1719" s="165" t="s">
        <v>133</v>
      </c>
    </row>
    <row r="1720" spans="2:51" s="14" customFormat="1" ht="11.25">
      <c r="B1720" s="170"/>
      <c r="D1720" s="150" t="s">
        <v>230</v>
      </c>
      <c r="E1720" s="171" t="s">
        <v>1</v>
      </c>
      <c r="F1720" s="172" t="s">
        <v>1079</v>
      </c>
      <c r="H1720" s="173">
        <v>7.49</v>
      </c>
      <c r="L1720" s="170"/>
      <c r="M1720" s="174"/>
      <c r="N1720" s="175"/>
      <c r="O1720" s="175"/>
      <c r="P1720" s="175"/>
      <c r="Q1720" s="175"/>
      <c r="R1720" s="175"/>
      <c r="S1720" s="175"/>
      <c r="T1720" s="176"/>
      <c r="AT1720" s="171" t="s">
        <v>230</v>
      </c>
      <c r="AU1720" s="171" t="s">
        <v>84</v>
      </c>
      <c r="AV1720" s="14" t="s">
        <v>84</v>
      </c>
      <c r="AW1720" s="14" t="s">
        <v>30</v>
      </c>
      <c r="AX1720" s="14" t="s">
        <v>74</v>
      </c>
      <c r="AY1720" s="171" t="s">
        <v>133</v>
      </c>
    </row>
    <row r="1721" spans="2:51" s="13" customFormat="1" ht="11.25">
      <c r="B1721" s="164"/>
      <c r="D1721" s="150" t="s">
        <v>230</v>
      </c>
      <c r="E1721" s="165" t="s">
        <v>1</v>
      </c>
      <c r="F1721" s="166" t="s">
        <v>528</v>
      </c>
      <c r="H1721" s="165" t="s">
        <v>1</v>
      </c>
      <c r="L1721" s="164"/>
      <c r="M1721" s="167"/>
      <c r="N1721" s="168"/>
      <c r="O1721" s="168"/>
      <c r="P1721" s="168"/>
      <c r="Q1721" s="168"/>
      <c r="R1721" s="168"/>
      <c r="S1721" s="168"/>
      <c r="T1721" s="169"/>
      <c r="AT1721" s="165" t="s">
        <v>230</v>
      </c>
      <c r="AU1721" s="165" t="s">
        <v>84</v>
      </c>
      <c r="AV1721" s="13" t="s">
        <v>82</v>
      </c>
      <c r="AW1721" s="13" t="s">
        <v>30</v>
      </c>
      <c r="AX1721" s="13" t="s">
        <v>74</v>
      </c>
      <c r="AY1721" s="165" t="s">
        <v>133</v>
      </c>
    </row>
    <row r="1722" spans="2:51" s="13" customFormat="1" ht="11.25">
      <c r="B1722" s="164"/>
      <c r="D1722" s="150" t="s">
        <v>230</v>
      </c>
      <c r="E1722" s="165" t="s">
        <v>1</v>
      </c>
      <c r="F1722" s="166" t="s">
        <v>529</v>
      </c>
      <c r="H1722" s="165" t="s">
        <v>1</v>
      </c>
      <c r="L1722" s="164"/>
      <c r="M1722" s="167"/>
      <c r="N1722" s="168"/>
      <c r="O1722" s="168"/>
      <c r="P1722" s="168"/>
      <c r="Q1722" s="168"/>
      <c r="R1722" s="168"/>
      <c r="S1722" s="168"/>
      <c r="T1722" s="169"/>
      <c r="AT1722" s="165" t="s">
        <v>230</v>
      </c>
      <c r="AU1722" s="165" t="s">
        <v>84</v>
      </c>
      <c r="AV1722" s="13" t="s">
        <v>82</v>
      </c>
      <c r="AW1722" s="13" t="s">
        <v>30</v>
      </c>
      <c r="AX1722" s="13" t="s">
        <v>74</v>
      </c>
      <c r="AY1722" s="165" t="s">
        <v>133</v>
      </c>
    </row>
    <row r="1723" spans="2:51" s="13" customFormat="1" ht="11.25">
      <c r="B1723" s="164"/>
      <c r="D1723" s="150" t="s">
        <v>230</v>
      </c>
      <c r="E1723" s="165" t="s">
        <v>1</v>
      </c>
      <c r="F1723" s="166" t="s">
        <v>530</v>
      </c>
      <c r="H1723" s="165" t="s">
        <v>1</v>
      </c>
      <c r="L1723" s="164"/>
      <c r="M1723" s="167"/>
      <c r="N1723" s="168"/>
      <c r="O1723" s="168"/>
      <c r="P1723" s="168"/>
      <c r="Q1723" s="168"/>
      <c r="R1723" s="168"/>
      <c r="S1723" s="168"/>
      <c r="T1723" s="169"/>
      <c r="AT1723" s="165" t="s">
        <v>230</v>
      </c>
      <c r="AU1723" s="165" t="s">
        <v>84</v>
      </c>
      <c r="AV1723" s="13" t="s">
        <v>82</v>
      </c>
      <c r="AW1723" s="13" t="s">
        <v>30</v>
      </c>
      <c r="AX1723" s="13" t="s">
        <v>74</v>
      </c>
      <c r="AY1723" s="165" t="s">
        <v>133</v>
      </c>
    </row>
    <row r="1724" spans="2:51" s="14" customFormat="1" ht="11.25">
      <c r="B1724" s="170"/>
      <c r="D1724" s="150" t="s">
        <v>230</v>
      </c>
      <c r="E1724" s="171" t="s">
        <v>1</v>
      </c>
      <c r="F1724" s="172" t="s">
        <v>1084</v>
      </c>
      <c r="H1724" s="173">
        <v>4.06</v>
      </c>
      <c r="L1724" s="170"/>
      <c r="M1724" s="174"/>
      <c r="N1724" s="175"/>
      <c r="O1724" s="175"/>
      <c r="P1724" s="175"/>
      <c r="Q1724" s="175"/>
      <c r="R1724" s="175"/>
      <c r="S1724" s="175"/>
      <c r="T1724" s="176"/>
      <c r="AT1724" s="171" t="s">
        <v>230</v>
      </c>
      <c r="AU1724" s="171" t="s">
        <v>84</v>
      </c>
      <c r="AV1724" s="14" t="s">
        <v>84</v>
      </c>
      <c r="AW1724" s="14" t="s">
        <v>30</v>
      </c>
      <c r="AX1724" s="14" t="s">
        <v>74</v>
      </c>
      <c r="AY1724" s="171" t="s">
        <v>133</v>
      </c>
    </row>
    <row r="1725" spans="2:51" s="13" customFormat="1" ht="11.25">
      <c r="B1725" s="164"/>
      <c r="D1725" s="150" t="s">
        <v>230</v>
      </c>
      <c r="E1725" s="165" t="s">
        <v>1</v>
      </c>
      <c r="F1725" s="166" t="s">
        <v>1088</v>
      </c>
      <c r="H1725" s="165" t="s">
        <v>1</v>
      </c>
      <c r="L1725" s="164"/>
      <c r="M1725" s="167"/>
      <c r="N1725" s="168"/>
      <c r="O1725" s="168"/>
      <c r="P1725" s="168"/>
      <c r="Q1725" s="168"/>
      <c r="R1725" s="168"/>
      <c r="S1725" s="168"/>
      <c r="T1725" s="169"/>
      <c r="AT1725" s="165" t="s">
        <v>230</v>
      </c>
      <c r="AU1725" s="165" t="s">
        <v>84</v>
      </c>
      <c r="AV1725" s="13" t="s">
        <v>82</v>
      </c>
      <c r="AW1725" s="13" t="s">
        <v>30</v>
      </c>
      <c r="AX1725" s="13" t="s">
        <v>74</v>
      </c>
      <c r="AY1725" s="165" t="s">
        <v>133</v>
      </c>
    </row>
    <row r="1726" spans="2:51" s="14" customFormat="1" ht="11.25">
      <c r="B1726" s="170"/>
      <c r="D1726" s="150" t="s">
        <v>230</v>
      </c>
      <c r="E1726" s="171" t="s">
        <v>1</v>
      </c>
      <c r="F1726" s="172" t="s">
        <v>745</v>
      </c>
      <c r="H1726" s="173">
        <v>47.25</v>
      </c>
      <c r="L1726" s="170"/>
      <c r="M1726" s="174"/>
      <c r="N1726" s="175"/>
      <c r="O1726" s="175"/>
      <c r="P1726" s="175"/>
      <c r="Q1726" s="175"/>
      <c r="R1726" s="175"/>
      <c r="S1726" s="175"/>
      <c r="T1726" s="176"/>
      <c r="AT1726" s="171" t="s">
        <v>230</v>
      </c>
      <c r="AU1726" s="171" t="s">
        <v>84</v>
      </c>
      <c r="AV1726" s="14" t="s">
        <v>84</v>
      </c>
      <c r="AW1726" s="14" t="s">
        <v>30</v>
      </c>
      <c r="AX1726" s="14" t="s">
        <v>74</v>
      </c>
      <c r="AY1726" s="171" t="s">
        <v>133</v>
      </c>
    </row>
    <row r="1727" spans="2:51" s="13" customFormat="1" ht="11.25">
      <c r="B1727" s="164"/>
      <c r="D1727" s="150" t="s">
        <v>230</v>
      </c>
      <c r="E1727" s="165" t="s">
        <v>1</v>
      </c>
      <c r="F1727" s="166" t="s">
        <v>1089</v>
      </c>
      <c r="H1727" s="165" t="s">
        <v>1</v>
      </c>
      <c r="L1727" s="164"/>
      <c r="M1727" s="167"/>
      <c r="N1727" s="168"/>
      <c r="O1727" s="168"/>
      <c r="P1727" s="168"/>
      <c r="Q1727" s="168"/>
      <c r="R1727" s="168"/>
      <c r="S1727" s="168"/>
      <c r="T1727" s="169"/>
      <c r="AT1727" s="165" t="s">
        <v>230</v>
      </c>
      <c r="AU1727" s="165" t="s">
        <v>84</v>
      </c>
      <c r="AV1727" s="13" t="s">
        <v>82</v>
      </c>
      <c r="AW1727" s="13" t="s">
        <v>30</v>
      </c>
      <c r="AX1727" s="13" t="s">
        <v>74</v>
      </c>
      <c r="AY1727" s="165" t="s">
        <v>133</v>
      </c>
    </row>
    <row r="1728" spans="2:51" s="14" customFormat="1" ht="11.25">
      <c r="B1728" s="170"/>
      <c r="D1728" s="150" t="s">
        <v>230</v>
      </c>
      <c r="E1728" s="171" t="s">
        <v>1</v>
      </c>
      <c r="F1728" s="172" t="s">
        <v>283</v>
      </c>
      <c r="H1728" s="173">
        <v>17</v>
      </c>
      <c r="L1728" s="170"/>
      <c r="M1728" s="174"/>
      <c r="N1728" s="175"/>
      <c r="O1728" s="175"/>
      <c r="P1728" s="175"/>
      <c r="Q1728" s="175"/>
      <c r="R1728" s="175"/>
      <c r="S1728" s="175"/>
      <c r="T1728" s="176"/>
      <c r="AT1728" s="171" t="s">
        <v>230</v>
      </c>
      <c r="AU1728" s="171" t="s">
        <v>84</v>
      </c>
      <c r="AV1728" s="14" t="s">
        <v>84</v>
      </c>
      <c r="AW1728" s="14" t="s">
        <v>30</v>
      </c>
      <c r="AX1728" s="14" t="s">
        <v>74</v>
      </c>
      <c r="AY1728" s="171" t="s">
        <v>133</v>
      </c>
    </row>
    <row r="1729" spans="2:51" s="15" customFormat="1" ht="11.25">
      <c r="B1729" s="177"/>
      <c r="D1729" s="150" t="s">
        <v>230</v>
      </c>
      <c r="E1729" s="178" t="s">
        <v>1</v>
      </c>
      <c r="F1729" s="179" t="s">
        <v>233</v>
      </c>
      <c r="H1729" s="180">
        <v>306.30500000000006</v>
      </c>
      <c r="L1729" s="177"/>
      <c r="M1729" s="181"/>
      <c r="N1729" s="182"/>
      <c r="O1729" s="182"/>
      <c r="P1729" s="182"/>
      <c r="Q1729" s="182"/>
      <c r="R1729" s="182"/>
      <c r="S1729" s="182"/>
      <c r="T1729" s="183"/>
      <c r="AT1729" s="178" t="s">
        <v>230</v>
      </c>
      <c r="AU1729" s="178" t="s">
        <v>84</v>
      </c>
      <c r="AV1729" s="15" t="s">
        <v>138</v>
      </c>
      <c r="AW1729" s="15" t="s">
        <v>30</v>
      </c>
      <c r="AX1729" s="15" t="s">
        <v>82</v>
      </c>
      <c r="AY1729" s="178" t="s">
        <v>133</v>
      </c>
    </row>
    <row r="1730" spans="1:65" s="2" customFormat="1" ht="33" customHeight="1">
      <c r="A1730" s="30"/>
      <c r="B1730" s="136"/>
      <c r="C1730" s="137" t="s">
        <v>1706</v>
      </c>
      <c r="D1730" s="137" t="s">
        <v>134</v>
      </c>
      <c r="E1730" s="138" t="s">
        <v>1707</v>
      </c>
      <c r="F1730" s="139" t="s">
        <v>1708</v>
      </c>
      <c r="G1730" s="140" t="s">
        <v>262</v>
      </c>
      <c r="H1730" s="141">
        <v>306.305</v>
      </c>
      <c r="I1730" s="242"/>
      <c r="J1730" s="142">
        <f>ROUND(I1730*H1730,2)</f>
        <v>0</v>
      </c>
      <c r="K1730" s="143"/>
      <c r="L1730" s="31"/>
      <c r="M1730" s="144" t="s">
        <v>1</v>
      </c>
      <c r="N1730" s="145" t="s">
        <v>39</v>
      </c>
      <c r="O1730" s="146">
        <v>0</v>
      </c>
      <c r="P1730" s="146">
        <f>O1730*H1730</f>
        <v>0</v>
      </c>
      <c r="Q1730" s="146">
        <v>0</v>
      </c>
      <c r="R1730" s="146">
        <f>Q1730*H1730</f>
        <v>0</v>
      </c>
      <c r="S1730" s="146">
        <v>0</v>
      </c>
      <c r="T1730" s="147">
        <f>S1730*H1730</f>
        <v>0</v>
      </c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R1730" s="148" t="s">
        <v>169</v>
      </c>
      <c r="AT1730" s="148" t="s">
        <v>134</v>
      </c>
      <c r="AU1730" s="148" t="s">
        <v>84</v>
      </c>
      <c r="AY1730" s="18" t="s">
        <v>133</v>
      </c>
      <c r="BE1730" s="149">
        <f>IF(N1730="základní",J1730,0)</f>
        <v>0</v>
      </c>
      <c r="BF1730" s="149">
        <f>IF(N1730="snížená",J1730,0)</f>
        <v>0</v>
      </c>
      <c r="BG1730" s="149">
        <f>IF(N1730="zákl. přenesená",J1730,0)</f>
        <v>0</v>
      </c>
      <c r="BH1730" s="149">
        <f>IF(N1730="sníž. přenesená",J1730,0)</f>
        <v>0</v>
      </c>
      <c r="BI1730" s="149">
        <f>IF(N1730="nulová",J1730,0)</f>
        <v>0</v>
      </c>
      <c r="BJ1730" s="18" t="s">
        <v>82</v>
      </c>
      <c r="BK1730" s="149">
        <f>ROUND(I1730*H1730,2)</f>
        <v>0</v>
      </c>
      <c r="BL1730" s="18" t="s">
        <v>169</v>
      </c>
      <c r="BM1730" s="148" t="s">
        <v>1709</v>
      </c>
    </row>
    <row r="1731" spans="2:51" s="13" customFormat="1" ht="11.25">
      <c r="B1731" s="164"/>
      <c r="D1731" s="150" t="s">
        <v>230</v>
      </c>
      <c r="E1731" s="165" t="s">
        <v>1</v>
      </c>
      <c r="F1731" s="166" t="s">
        <v>709</v>
      </c>
      <c r="H1731" s="165" t="s">
        <v>1</v>
      </c>
      <c r="L1731" s="164"/>
      <c r="M1731" s="167"/>
      <c r="N1731" s="168"/>
      <c r="O1731" s="168"/>
      <c r="P1731" s="168"/>
      <c r="Q1731" s="168"/>
      <c r="R1731" s="168"/>
      <c r="S1731" s="168"/>
      <c r="T1731" s="169"/>
      <c r="AT1731" s="165" t="s">
        <v>230</v>
      </c>
      <c r="AU1731" s="165" t="s">
        <v>84</v>
      </c>
      <c r="AV1731" s="13" t="s">
        <v>82</v>
      </c>
      <c r="AW1731" s="13" t="s">
        <v>30</v>
      </c>
      <c r="AX1731" s="13" t="s">
        <v>74</v>
      </c>
      <c r="AY1731" s="165" t="s">
        <v>133</v>
      </c>
    </row>
    <row r="1732" spans="2:51" s="14" customFormat="1" ht="11.25">
      <c r="B1732" s="170"/>
      <c r="D1732" s="150" t="s">
        <v>230</v>
      </c>
      <c r="E1732" s="171" t="s">
        <v>1</v>
      </c>
      <c r="F1732" s="172" t="s">
        <v>993</v>
      </c>
      <c r="H1732" s="173">
        <v>12.5</v>
      </c>
      <c r="L1732" s="170"/>
      <c r="M1732" s="174"/>
      <c r="N1732" s="175"/>
      <c r="O1732" s="175"/>
      <c r="P1732" s="175"/>
      <c r="Q1732" s="175"/>
      <c r="R1732" s="175"/>
      <c r="S1732" s="175"/>
      <c r="T1732" s="176"/>
      <c r="AT1732" s="171" t="s">
        <v>230</v>
      </c>
      <c r="AU1732" s="171" t="s">
        <v>84</v>
      </c>
      <c r="AV1732" s="14" t="s">
        <v>84</v>
      </c>
      <c r="AW1732" s="14" t="s">
        <v>30</v>
      </c>
      <c r="AX1732" s="14" t="s">
        <v>74</v>
      </c>
      <c r="AY1732" s="171" t="s">
        <v>133</v>
      </c>
    </row>
    <row r="1733" spans="2:51" s="13" customFormat="1" ht="11.25">
      <c r="B1733" s="164"/>
      <c r="D1733" s="150" t="s">
        <v>230</v>
      </c>
      <c r="E1733" s="165" t="s">
        <v>1</v>
      </c>
      <c r="F1733" s="166" t="s">
        <v>831</v>
      </c>
      <c r="H1733" s="165" t="s">
        <v>1</v>
      </c>
      <c r="L1733" s="164"/>
      <c r="M1733" s="167"/>
      <c r="N1733" s="168"/>
      <c r="O1733" s="168"/>
      <c r="P1733" s="168"/>
      <c r="Q1733" s="168"/>
      <c r="R1733" s="168"/>
      <c r="S1733" s="168"/>
      <c r="T1733" s="169"/>
      <c r="AT1733" s="165" t="s">
        <v>230</v>
      </c>
      <c r="AU1733" s="165" t="s">
        <v>84</v>
      </c>
      <c r="AV1733" s="13" t="s">
        <v>82</v>
      </c>
      <c r="AW1733" s="13" t="s">
        <v>30</v>
      </c>
      <c r="AX1733" s="13" t="s">
        <v>74</v>
      </c>
      <c r="AY1733" s="165" t="s">
        <v>133</v>
      </c>
    </row>
    <row r="1734" spans="2:51" s="14" customFormat="1" ht="11.25">
      <c r="B1734" s="170"/>
      <c r="D1734" s="150" t="s">
        <v>230</v>
      </c>
      <c r="E1734" s="171" t="s">
        <v>1</v>
      </c>
      <c r="F1734" s="172" t="s">
        <v>994</v>
      </c>
      <c r="H1734" s="173">
        <v>38.5</v>
      </c>
      <c r="L1734" s="170"/>
      <c r="M1734" s="174"/>
      <c r="N1734" s="175"/>
      <c r="O1734" s="175"/>
      <c r="P1734" s="175"/>
      <c r="Q1734" s="175"/>
      <c r="R1734" s="175"/>
      <c r="S1734" s="175"/>
      <c r="T1734" s="176"/>
      <c r="AT1734" s="171" t="s">
        <v>230</v>
      </c>
      <c r="AU1734" s="171" t="s">
        <v>84</v>
      </c>
      <c r="AV1734" s="14" t="s">
        <v>84</v>
      </c>
      <c r="AW1734" s="14" t="s">
        <v>30</v>
      </c>
      <c r="AX1734" s="14" t="s">
        <v>74</v>
      </c>
      <c r="AY1734" s="171" t="s">
        <v>133</v>
      </c>
    </row>
    <row r="1735" spans="2:51" s="13" customFormat="1" ht="11.25">
      <c r="B1735" s="164"/>
      <c r="D1735" s="150" t="s">
        <v>230</v>
      </c>
      <c r="E1735" s="165" t="s">
        <v>1</v>
      </c>
      <c r="F1735" s="166" t="s">
        <v>713</v>
      </c>
      <c r="H1735" s="165" t="s">
        <v>1</v>
      </c>
      <c r="L1735" s="164"/>
      <c r="M1735" s="167"/>
      <c r="N1735" s="168"/>
      <c r="O1735" s="168"/>
      <c r="P1735" s="168"/>
      <c r="Q1735" s="168"/>
      <c r="R1735" s="168"/>
      <c r="S1735" s="168"/>
      <c r="T1735" s="169"/>
      <c r="AT1735" s="165" t="s">
        <v>230</v>
      </c>
      <c r="AU1735" s="165" t="s">
        <v>84</v>
      </c>
      <c r="AV1735" s="13" t="s">
        <v>82</v>
      </c>
      <c r="AW1735" s="13" t="s">
        <v>30</v>
      </c>
      <c r="AX1735" s="13" t="s">
        <v>74</v>
      </c>
      <c r="AY1735" s="165" t="s">
        <v>133</v>
      </c>
    </row>
    <row r="1736" spans="2:51" s="14" customFormat="1" ht="11.25">
      <c r="B1736" s="170"/>
      <c r="D1736" s="150" t="s">
        <v>230</v>
      </c>
      <c r="E1736" s="171" t="s">
        <v>1</v>
      </c>
      <c r="F1736" s="172" t="s">
        <v>995</v>
      </c>
      <c r="H1736" s="173">
        <v>65.4</v>
      </c>
      <c r="L1736" s="170"/>
      <c r="M1736" s="174"/>
      <c r="N1736" s="175"/>
      <c r="O1736" s="175"/>
      <c r="P1736" s="175"/>
      <c r="Q1736" s="175"/>
      <c r="R1736" s="175"/>
      <c r="S1736" s="175"/>
      <c r="T1736" s="176"/>
      <c r="AT1736" s="171" t="s">
        <v>230</v>
      </c>
      <c r="AU1736" s="171" t="s">
        <v>84</v>
      </c>
      <c r="AV1736" s="14" t="s">
        <v>84</v>
      </c>
      <c r="AW1736" s="14" t="s">
        <v>30</v>
      </c>
      <c r="AX1736" s="14" t="s">
        <v>74</v>
      </c>
      <c r="AY1736" s="171" t="s">
        <v>133</v>
      </c>
    </row>
    <row r="1737" spans="2:51" s="13" customFormat="1" ht="11.25">
      <c r="B1737" s="164"/>
      <c r="D1737" s="150" t="s">
        <v>230</v>
      </c>
      <c r="E1737" s="165" t="s">
        <v>1</v>
      </c>
      <c r="F1737" s="166" t="s">
        <v>715</v>
      </c>
      <c r="H1737" s="165" t="s">
        <v>1</v>
      </c>
      <c r="L1737" s="164"/>
      <c r="M1737" s="167"/>
      <c r="N1737" s="168"/>
      <c r="O1737" s="168"/>
      <c r="P1737" s="168"/>
      <c r="Q1737" s="168"/>
      <c r="R1737" s="168"/>
      <c r="S1737" s="168"/>
      <c r="T1737" s="169"/>
      <c r="AT1737" s="165" t="s">
        <v>230</v>
      </c>
      <c r="AU1737" s="165" t="s">
        <v>84</v>
      </c>
      <c r="AV1737" s="13" t="s">
        <v>82</v>
      </c>
      <c r="AW1737" s="13" t="s">
        <v>30</v>
      </c>
      <c r="AX1737" s="13" t="s">
        <v>74</v>
      </c>
      <c r="AY1737" s="165" t="s">
        <v>133</v>
      </c>
    </row>
    <row r="1738" spans="2:51" s="14" customFormat="1" ht="11.25">
      <c r="B1738" s="170"/>
      <c r="D1738" s="150" t="s">
        <v>230</v>
      </c>
      <c r="E1738" s="171" t="s">
        <v>1</v>
      </c>
      <c r="F1738" s="172" t="s">
        <v>996</v>
      </c>
      <c r="H1738" s="173">
        <v>12.1</v>
      </c>
      <c r="L1738" s="170"/>
      <c r="M1738" s="174"/>
      <c r="N1738" s="175"/>
      <c r="O1738" s="175"/>
      <c r="P1738" s="175"/>
      <c r="Q1738" s="175"/>
      <c r="R1738" s="175"/>
      <c r="S1738" s="175"/>
      <c r="T1738" s="176"/>
      <c r="AT1738" s="171" t="s">
        <v>230</v>
      </c>
      <c r="AU1738" s="171" t="s">
        <v>84</v>
      </c>
      <c r="AV1738" s="14" t="s">
        <v>84</v>
      </c>
      <c r="AW1738" s="14" t="s">
        <v>30</v>
      </c>
      <c r="AX1738" s="14" t="s">
        <v>74</v>
      </c>
      <c r="AY1738" s="171" t="s">
        <v>133</v>
      </c>
    </row>
    <row r="1739" spans="2:51" s="13" customFormat="1" ht="11.25">
      <c r="B1739" s="164"/>
      <c r="D1739" s="150" t="s">
        <v>230</v>
      </c>
      <c r="E1739" s="165" t="s">
        <v>1</v>
      </c>
      <c r="F1739" s="166" t="s">
        <v>435</v>
      </c>
      <c r="H1739" s="165" t="s">
        <v>1</v>
      </c>
      <c r="L1739" s="164"/>
      <c r="M1739" s="167"/>
      <c r="N1739" s="168"/>
      <c r="O1739" s="168"/>
      <c r="P1739" s="168"/>
      <c r="Q1739" s="168"/>
      <c r="R1739" s="168"/>
      <c r="S1739" s="168"/>
      <c r="T1739" s="169"/>
      <c r="AT1739" s="165" t="s">
        <v>230</v>
      </c>
      <c r="AU1739" s="165" t="s">
        <v>84</v>
      </c>
      <c r="AV1739" s="13" t="s">
        <v>82</v>
      </c>
      <c r="AW1739" s="13" t="s">
        <v>30</v>
      </c>
      <c r="AX1739" s="13" t="s">
        <v>74</v>
      </c>
      <c r="AY1739" s="165" t="s">
        <v>133</v>
      </c>
    </row>
    <row r="1740" spans="2:51" s="13" customFormat="1" ht="11.25">
      <c r="B1740" s="164"/>
      <c r="D1740" s="150" t="s">
        <v>230</v>
      </c>
      <c r="E1740" s="165" t="s">
        <v>1</v>
      </c>
      <c r="F1740" s="166" t="s">
        <v>1053</v>
      </c>
      <c r="H1740" s="165" t="s">
        <v>1</v>
      </c>
      <c r="L1740" s="164"/>
      <c r="M1740" s="167"/>
      <c r="N1740" s="168"/>
      <c r="O1740" s="168"/>
      <c r="P1740" s="168"/>
      <c r="Q1740" s="168"/>
      <c r="R1740" s="168"/>
      <c r="S1740" s="168"/>
      <c r="T1740" s="169"/>
      <c r="AT1740" s="165" t="s">
        <v>230</v>
      </c>
      <c r="AU1740" s="165" t="s">
        <v>84</v>
      </c>
      <c r="AV1740" s="13" t="s">
        <v>82</v>
      </c>
      <c r="AW1740" s="13" t="s">
        <v>30</v>
      </c>
      <c r="AX1740" s="13" t="s">
        <v>74</v>
      </c>
      <c r="AY1740" s="165" t="s">
        <v>133</v>
      </c>
    </row>
    <row r="1741" spans="2:51" s="13" customFormat="1" ht="11.25">
      <c r="B1741" s="164"/>
      <c r="D1741" s="150" t="s">
        <v>230</v>
      </c>
      <c r="E1741" s="165" t="s">
        <v>1</v>
      </c>
      <c r="F1741" s="166" t="s">
        <v>1054</v>
      </c>
      <c r="H1741" s="165" t="s">
        <v>1</v>
      </c>
      <c r="L1741" s="164"/>
      <c r="M1741" s="167"/>
      <c r="N1741" s="168"/>
      <c r="O1741" s="168"/>
      <c r="P1741" s="168"/>
      <c r="Q1741" s="168"/>
      <c r="R1741" s="168"/>
      <c r="S1741" s="168"/>
      <c r="T1741" s="169"/>
      <c r="AT1741" s="165" t="s">
        <v>230</v>
      </c>
      <c r="AU1741" s="165" t="s">
        <v>84</v>
      </c>
      <c r="AV1741" s="13" t="s">
        <v>82</v>
      </c>
      <c r="AW1741" s="13" t="s">
        <v>30</v>
      </c>
      <c r="AX1741" s="13" t="s">
        <v>74</v>
      </c>
      <c r="AY1741" s="165" t="s">
        <v>133</v>
      </c>
    </row>
    <row r="1742" spans="2:51" s="14" customFormat="1" ht="11.25">
      <c r="B1742" s="170"/>
      <c r="D1742" s="150" t="s">
        <v>230</v>
      </c>
      <c r="E1742" s="171" t="s">
        <v>1</v>
      </c>
      <c r="F1742" s="172" t="s">
        <v>1055</v>
      </c>
      <c r="H1742" s="173">
        <v>16.268</v>
      </c>
      <c r="L1742" s="170"/>
      <c r="M1742" s="174"/>
      <c r="N1742" s="175"/>
      <c r="O1742" s="175"/>
      <c r="P1742" s="175"/>
      <c r="Q1742" s="175"/>
      <c r="R1742" s="175"/>
      <c r="S1742" s="175"/>
      <c r="T1742" s="176"/>
      <c r="AT1742" s="171" t="s">
        <v>230</v>
      </c>
      <c r="AU1742" s="171" t="s">
        <v>84</v>
      </c>
      <c r="AV1742" s="14" t="s">
        <v>84</v>
      </c>
      <c r="AW1742" s="14" t="s">
        <v>30</v>
      </c>
      <c r="AX1742" s="14" t="s">
        <v>74</v>
      </c>
      <c r="AY1742" s="171" t="s">
        <v>133</v>
      </c>
    </row>
    <row r="1743" spans="2:51" s="13" customFormat="1" ht="11.25">
      <c r="B1743" s="164"/>
      <c r="D1743" s="150" t="s">
        <v>230</v>
      </c>
      <c r="E1743" s="165" t="s">
        <v>1</v>
      </c>
      <c r="F1743" s="166" t="s">
        <v>1056</v>
      </c>
      <c r="H1743" s="165" t="s">
        <v>1</v>
      </c>
      <c r="L1743" s="164"/>
      <c r="M1743" s="167"/>
      <c r="N1743" s="168"/>
      <c r="O1743" s="168"/>
      <c r="P1743" s="168"/>
      <c r="Q1743" s="168"/>
      <c r="R1743" s="168"/>
      <c r="S1743" s="168"/>
      <c r="T1743" s="169"/>
      <c r="AT1743" s="165" t="s">
        <v>230</v>
      </c>
      <c r="AU1743" s="165" t="s">
        <v>84</v>
      </c>
      <c r="AV1743" s="13" t="s">
        <v>82</v>
      </c>
      <c r="AW1743" s="13" t="s">
        <v>30</v>
      </c>
      <c r="AX1743" s="13" t="s">
        <v>74</v>
      </c>
      <c r="AY1743" s="165" t="s">
        <v>133</v>
      </c>
    </row>
    <row r="1744" spans="2:51" s="14" customFormat="1" ht="11.25">
      <c r="B1744" s="170"/>
      <c r="D1744" s="150" t="s">
        <v>230</v>
      </c>
      <c r="E1744" s="171" t="s">
        <v>1</v>
      </c>
      <c r="F1744" s="172" t="s">
        <v>1057</v>
      </c>
      <c r="H1744" s="173">
        <v>19.46</v>
      </c>
      <c r="L1744" s="170"/>
      <c r="M1744" s="174"/>
      <c r="N1744" s="175"/>
      <c r="O1744" s="175"/>
      <c r="P1744" s="175"/>
      <c r="Q1744" s="175"/>
      <c r="R1744" s="175"/>
      <c r="S1744" s="175"/>
      <c r="T1744" s="176"/>
      <c r="AT1744" s="171" t="s">
        <v>230</v>
      </c>
      <c r="AU1744" s="171" t="s">
        <v>84</v>
      </c>
      <c r="AV1744" s="14" t="s">
        <v>84</v>
      </c>
      <c r="AW1744" s="14" t="s">
        <v>30</v>
      </c>
      <c r="AX1744" s="14" t="s">
        <v>74</v>
      </c>
      <c r="AY1744" s="171" t="s">
        <v>133</v>
      </c>
    </row>
    <row r="1745" spans="2:51" s="13" customFormat="1" ht="11.25">
      <c r="B1745" s="164"/>
      <c r="D1745" s="150" t="s">
        <v>230</v>
      </c>
      <c r="E1745" s="165" t="s">
        <v>1</v>
      </c>
      <c r="F1745" s="166" t="s">
        <v>1058</v>
      </c>
      <c r="H1745" s="165" t="s">
        <v>1</v>
      </c>
      <c r="L1745" s="164"/>
      <c r="M1745" s="167"/>
      <c r="N1745" s="168"/>
      <c r="O1745" s="168"/>
      <c r="P1745" s="168"/>
      <c r="Q1745" s="168"/>
      <c r="R1745" s="168"/>
      <c r="S1745" s="168"/>
      <c r="T1745" s="169"/>
      <c r="AT1745" s="165" t="s">
        <v>230</v>
      </c>
      <c r="AU1745" s="165" t="s">
        <v>84</v>
      </c>
      <c r="AV1745" s="13" t="s">
        <v>82</v>
      </c>
      <c r="AW1745" s="13" t="s">
        <v>30</v>
      </c>
      <c r="AX1745" s="13" t="s">
        <v>74</v>
      </c>
      <c r="AY1745" s="165" t="s">
        <v>133</v>
      </c>
    </row>
    <row r="1746" spans="2:51" s="14" customFormat="1" ht="11.25">
      <c r="B1746" s="170"/>
      <c r="D1746" s="150" t="s">
        <v>230</v>
      </c>
      <c r="E1746" s="171" t="s">
        <v>1</v>
      </c>
      <c r="F1746" s="172" t="s">
        <v>1059</v>
      </c>
      <c r="H1746" s="173">
        <v>14</v>
      </c>
      <c r="L1746" s="170"/>
      <c r="M1746" s="174"/>
      <c r="N1746" s="175"/>
      <c r="O1746" s="175"/>
      <c r="P1746" s="175"/>
      <c r="Q1746" s="175"/>
      <c r="R1746" s="175"/>
      <c r="S1746" s="175"/>
      <c r="T1746" s="176"/>
      <c r="AT1746" s="171" t="s">
        <v>230</v>
      </c>
      <c r="AU1746" s="171" t="s">
        <v>84</v>
      </c>
      <c r="AV1746" s="14" t="s">
        <v>84</v>
      </c>
      <c r="AW1746" s="14" t="s">
        <v>30</v>
      </c>
      <c r="AX1746" s="14" t="s">
        <v>74</v>
      </c>
      <c r="AY1746" s="171" t="s">
        <v>133</v>
      </c>
    </row>
    <row r="1747" spans="2:51" s="13" customFormat="1" ht="11.25">
      <c r="B1747" s="164"/>
      <c r="D1747" s="150" t="s">
        <v>230</v>
      </c>
      <c r="E1747" s="165" t="s">
        <v>1</v>
      </c>
      <c r="F1747" s="166" t="s">
        <v>1060</v>
      </c>
      <c r="H1747" s="165" t="s">
        <v>1</v>
      </c>
      <c r="L1747" s="164"/>
      <c r="M1747" s="167"/>
      <c r="N1747" s="168"/>
      <c r="O1747" s="168"/>
      <c r="P1747" s="168"/>
      <c r="Q1747" s="168"/>
      <c r="R1747" s="168"/>
      <c r="S1747" s="168"/>
      <c r="T1747" s="169"/>
      <c r="AT1747" s="165" t="s">
        <v>230</v>
      </c>
      <c r="AU1747" s="165" t="s">
        <v>84</v>
      </c>
      <c r="AV1747" s="13" t="s">
        <v>82</v>
      </c>
      <c r="AW1747" s="13" t="s">
        <v>30</v>
      </c>
      <c r="AX1747" s="13" t="s">
        <v>74</v>
      </c>
      <c r="AY1747" s="165" t="s">
        <v>133</v>
      </c>
    </row>
    <row r="1748" spans="2:51" s="14" customFormat="1" ht="11.25">
      <c r="B1748" s="170"/>
      <c r="D1748" s="150" t="s">
        <v>230</v>
      </c>
      <c r="E1748" s="171" t="s">
        <v>1</v>
      </c>
      <c r="F1748" s="172" t="s">
        <v>1061</v>
      </c>
      <c r="H1748" s="173">
        <v>16.66</v>
      </c>
      <c r="L1748" s="170"/>
      <c r="M1748" s="174"/>
      <c r="N1748" s="175"/>
      <c r="O1748" s="175"/>
      <c r="P1748" s="175"/>
      <c r="Q1748" s="175"/>
      <c r="R1748" s="175"/>
      <c r="S1748" s="175"/>
      <c r="T1748" s="176"/>
      <c r="AT1748" s="171" t="s">
        <v>230</v>
      </c>
      <c r="AU1748" s="171" t="s">
        <v>84</v>
      </c>
      <c r="AV1748" s="14" t="s">
        <v>84</v>
      </c>
      <c r="AW1748" s="14" t="s">
        <v>30</v>
      </c>
      <c r="AX1748" s="14" t="s">
        <v>74</v>
      </c>
      <c r="AY1748" s="171" t="s">
        <v>133</v>
      </c>
    </row>
    <row r="1749" spans="2:51" s="13" customFormat="1" ht="11.25">
      <c r="B1749" s="164"/>
      <c r="D1749" s="150" t="s">
        <v>230</v>
      </c>
      <c r="E1749" s="165" t="s">
        <v>1</v>
      </c>
      <c r="F1749" s="166" t="s">
        <v>1062</v>
      </c>
      <c r="H1749" s="165" t="s">
        <v>1</v>
      </c>
      <c r="L1749" s="164"/>
      <c r="M1749" s="167"/>
      <c r="N1749" s="168"/>
      <c r="O1749" s="168"/>
      <c r="P1749" s="168"/>
      <c r="Q1749" s="168"/>
      <c r="R1749" s="168"/>
      <c r="S1749" s="168"/>
      <c r="T1749" s="169"/>
      <c r="AT1749" s="165" t="s">
        <v>230</v>
      </c>
      <c r="AU1749" s="165" t="s">
        <v>84</v>
      </c>
      <c r="AV1749" s="13" t="s">
        <v>82</v>
      </c>
      <c r="AW1749" s="13" t="s">
        <v>30</v>
      </c>
      <c r="AX1749" s="13" t="s">
        <v>74</v>
      </c>
      <c r="AY1749" s="165" t="s">
        <v>133</v>
      </c>
    </row>
    <row r="1750" spans="2:51" s="14" customFormat="1" ht="11.25">
      <c r="B1750" s="170"/>
      <c r="D1750" s="150" t="s">
        <v>230</v>
      </c>
      <c r="E1750" s="171" t="s">
        <v>1</v>
      </c>
      <c r="F1750" s="172" t="s">
        <v>1063</v>
      </c>
      <c r="H1750" s="173">
        <v>10.08</v>
      </c>
      <c r="L1750" s="170"/>
      <c r="M1750" s="174"/>
      <c r="N1750" s="175"/>
      <c r="O1750" s="175"/>
      <c r="P1750" s="175"/>
      <c r="Q1750" s="175"/>
      <c r="R1750" s="175"/>
      <c r="S1750" s="175"/>
      <c r="T1750" s="176"/>
      <c r="AT1750" s="171" t="s">
        <v>230</v>
      </c>
      <c r="AU1750" s="171" t="s">
        <v>84</v>
      </c>
      <c r="AV1750" s="14" t="s">
        <v>84</v>
      </c>
      <c r="AW1750" s="14" t="s">
        <v>30</v>
      </c>
      <c r="AX1750" s="14" t="s">
        <v>74</v>
      </c>
      <c r="AY1750" s="171" t="s">
        <v>133</v>
      </c>
    </row>
    <row r="1751" spans="2:51" s="13" customFormat="1" ht="11.25">
      <c r="B1751" s="164"/>
      <c r="D1751" s="150" t="s">
        <v>230</v>
      </c>
      <c r="E1751" s="165" t="s">
        <v>1</v>
      </c>
      <c r="F1751" s="166" t="s">
        <v>1064</v>
      </c>
      <c r="H1751" s="165" t="s">
        <v>1</v>
      </c>
      <c r="L1751" s="164"/>
      <c r="M1751" s="167"/>
      <c r="N1751" s="168"/>
      <c r="O1751" s="168"/>
      <c r="P1751" s="168"/>
      <c r="Q1751" s="168"/>
      <c r="R1751" s="168"/>
      <c r="S1751" s="168"/>
      <c r="T1751" s="169"/>
      <c r="AT1751" s="165" t="s">
        <v>230</v>
      </c>
      <c r="AU1751" s="165" t="s">
        <v>84</v>
      </c>
      <c r="AV1751" s="13" t="s">
        <v>82</v>
      </c>
      <c r="AW1751" s="13" t="s">
        <v>30</v>
      </c>
      <c r="AX1751" s="13" t="s">
        <v>74</v>
      </c>
      <c r="AY1751" s="165" t="s">
        <v>133</v>
      </c>
    </row>
    <row r="1752" spans="2:51" s="14" customFormat="1" ht="11.25">
      <c r="B1752" s="170"/>
      <c r="D1752" s="150" t="s">
        <v>230</v>
      </c>
      <c r="E1752" s="171" t="s">
        <v>1</v>
      </c>
      <c r="F1752" s="172" t="s">
        <v>1065</v>
      </c>
      <c r="H1752" s="173">
        <v>7.14</v>
      </c>
      <c r="L1752" s="170"/>
      <c r="M1752" s="174"/>
      <c r="N1752" s="175"/>
      <c r="O1752" s="175"/>
      <c r="P1752" s="175"/>
      <c r="Q1752" s="175"/>
      <c r="R1752" s="175"/>
      <c r="S1752" s="175"/>
      <c r="T1752" s="176"/>
      <c r="AT1752" s="171" t="s">
        <v>230</v>
      </c>
      <c r="AU1752" s="171" t="s">
        <v>84</v>
      </c>
      <c r="AV1752" s="14" t="s">
        <v>84</v>
      </c>
      <c r="AW1752" s="14" t="s">
        <v>30</v>
      </c>
      <c r="AX1752" s="14" t="s">
        <v>74</v>
      </c>
      <c r="AY1752" s="171" t="s">
        <v>133</v>
      </c>
    </row>
    <row r="1753" spans="2:51" s="13" customFormat="1" ht="11.25">
      <c r="B1753" s="164"/>
      <c r="D1753" s="150" t="s">
        <v>230</v>
      </c>
      <c r="E1753" s="165" t="s">
        <v>1</v>
      </c>
      <c r="F1753" s="166" t="s">
        <v>1066</v>
      </c>
      <c r="H1753" s="165" t="s">
        <v>1</v>
      </c>
      <c r="L1753" s="164"/>
      <c r="M1753" s="167"/>
      <c r="N1753" s="168"/>
      <c r="O1753" s="168"/>
      <c r="P1753" s="168"/>
      <c r="Q1753" s="168"/>
      <c r="R1753" s="168"/>
      <c r="S1753" s="168"/>
      <c r="T1753" s="169"/>
      <c r="AT1753" s="165" t="s">
        <v>230</v>
      </c>
      <c r="AU1753" s="165" t="s">
        <v>84</v>
      </c>
      <c r="AV1753" s="13" t="s">
        <v>82</v>
      </c>
      <c r="AW1753" s="13" t="s">
        <v>30</v>
      </c>
      <c r="AX1753" s="13" t="s">
        <v>74</v>
      </c>
      <c r="AY1753" s="165" t="s">
        <v>133</v>
      </c>
    </row>
    <row r="1754" spans="2:51" s="14" customFormat="1" ht="11.25">
      <c r="B1754" s="170"/>
      <c r="D1754" s="150" t="s">
        <v>230</v>
      </c>
      <c r="E1754" s="171" t="s">
        <v>1</v>
      </c>
      <c r="F1754" s="172" t="s">
        <v>1067</v>
      </c>
      <c r="H1754" s="173">
        <v>1.61</v>
      </c>
      <c r="L1754" s="170"/>
      <c r="M1754" s="174"/>
      <c r="N1754" s="175"/>
      <c r="O1754" s="175"/>
      <c r="P1754" s="175"/>
      <c r="Q1754" s="175"/>
      <c r="R1754" s="175"/>
      <c r="S1754" s="175"/>
      <c r="T1754" s="176"/>
      <c r="AT1754" s="171" t="s">
        <v>230</v>
      </c>
      <c r="AU1754" s="171" t="s">
        <v>84</v>
      </c>
      <c r="AV1754" s="14" t="s">
        <v>84</v>
      </c>
      <c r="AW1754" s="14" t="s">
        <v>30</v>
      </c>
      <c r="AX1754" s="14" t="s">
        <v>74</v>
      </c>
      <c r="AY1754" s="171" t="s">
        <v>133</v>
      </c>
    </row>
    <row r="1755" spans="2:51" s="13" customFormat="1" ht="11.25">
      <c r="B1755" s="164"/>
      <c r="D1755" s="150" t="s">
        <v>230</v>
      </c>
      <c r="E1755" s="165" t="s">
        <v>1</v>
      </c>
      <c r="F1755" s="166" t="s">
        <v>633</v>
      </c>
      <c r="H1755" s="165" t="s">
        <v>1</v>
      </c>
      <c r="L1755" s="164"/>
      <c r="M1755" s="167"/>
      <c r="N1755" s="168"/>
      <c r="O1755" s="168"/>
      <c r="P1755" s="168"/>
      <c r="Q1755" s="168"/>
      <c r="R1755" s="168"/>
      <c r="S1755" s="168"/>
      <c r="T1755" s="169"/>
      <c r="AT1755" s="165" t="s">
        <v>230</v>
      </c>
      <c r="AU1755" s="165" t="s">
        <v>84</v>
      </c>
      <c r="AV1755" s="13" t="s">
        <v>82</v>
      </c>
      <c r="AW1755" s="13" t="s">
        <v>30</v>
      </c>
      <c r="AX1755" s="13" t="s">
        <v>74</v>
      </c>
      <c r="AY1755" s="165" t="s">
        <v>133</v>
      </c>
    </row>
    <row r="1756" spans="2:51" s="13" customFormat="1" ht="11.25">
      <c r="B1756" s="164"/>
      <c r="D1756" s="150" t="s">
        <v>230</v>
      </c>
      <c r="E1756" s="165" t="s">
        <v>1</v>
      </c>
      <c r="F1756" s="166" t="s">
        <v>1072</v>
      </c>
      <c r="H1756" s="165" t="s">
        <v>1</v>
      </c>
      <c r="L1756" s="164"/>
      <c r="M1756" s="167"/>
      <c r="N1756" s="168"/>
      <c r="O1756" s="168"/>
      <c r="P1756" s="168"/>
      <c r="Q1756" s="168"/>
      <c r="R1756" s="168"/>
      <c r="S1756" s="168"/>
      <c r="T1756" s="169"/>
      <c r="AT1756" s="165" t="s">
        <v>230</v>
      </c>
      <c r="AU1756" s="165" t="s">
        <v>84</v>
      </c>
      <c r="AV1756" s="13" t="s">
        <v>82</v>
      </c>
      <c r="AW1756" s="13" t="s">
        <v>30</v>
      </c>
      <c r="AX1756" s="13" t="s">
        <v>74</v>
      </c>
      <c r="AY1756" s="165" t="s">
        <v>133</v>
      </c>
    </row>
    <row r="1757" spans="2:51" s="14" customFormat="1" ht="11.25">
      <c r="B1757" s="170"/>
      <c r="D1757" s="150" t="s">
        <v>230</v>
      </c>
      <c r="E1757" s="171" t="s">
        <v>1</v>
      </c>
      <c r="F1757" s="172" t="s">
        <v>1073</v>
      </c>
      <c r="H1757" s="173">
        <v>11.541</v>
      </c>
      <c r="L1757" s="170"/>
      <c r="M1757" s="174"/>
      <c r="N1757" s="175"/>
      <c r="O1757" s="175"/>
      <c r="P1757" s="175"/>
      <c r="Q1757" s="175"/>
      <c r="R1757" s="175"/>
      <c r="S1757" s="175"/>
      <c r="T1757" s="176"/>
      <c r="AT1757" s="171" t="s">
        <v>230</v>
      </c>
      <c r="AU1757" s="171" t="s">
        <v>84</v>
      </c>
      <c r="AV1757" s="14" t="s">
        <v>84</v>
      </c>
      <c r="AW1757" s="14" t="s">
        <v>30</v>
      </c>
      <c r="AX1757" s="14" t="s">
        <v>74</v>
      </c>
      <c r="AY1757" s="171" t="s">
        <v>133</v>
      </c>
    </row>
    <row r="1758" spans="2:51" s="14" customFormat="1" ht="11.25">
      <c r="B1758" s="170"/>
      <c r="D1758" s="150" t="s">
        <v>230</v>
      </c>
      <c r="E1758" s="171" t="s">
        <v>1</v>
      </c>
      <c r="F1758" s="172" t="s">
        <v>1074</v>
      </c>
      <c r="H1758" s="173">
        <v>5.246</v>
      </c>
      <c r="L1758" s="170"/>
      <c r="M1758" s="174"/>
      <c r="N1758" s="175"/>
      <c r="O1758" s="175"/>
      <c r="P1758" s="175"/>
      <c r="Q1758" s="175"/>
      <c r="R1758" s="175"/>
      <c r="S1758" s="175"/>
      <c r="T1758" s="176"/>
      <c r="AT1758" s="171" t="s">
        <v>230</v>
      </c>
      <c r="AU1758" s="171" t="s">
        <v>84</v>
      </c>
      <c r="AV1758" s="14" t="s">
        <v>84</v>
      </c>
      <c r="AW1758" s="14" t="s">
        <v>30</v>
      </c>
      <c r="AX1758" s="14" t="s">
        <v>74</v>
      </c>
      <c r="AY1758" s="171" t="s">
        <v>133</v>
      </c>
    </row>
    <row r="1759" spans="2:51" s="13" customFormat="1" ht="11.25">
      <c r="B1759" s="164"/>
      <c r="D1759" s="150" t="s">
        <v>230</v>
      </c>
      <c r="E1759" s="165" t="s">
        <v>1</v>
      </c>
      <c r="F1759" s="166" t="s">
        <v>1078</v>
      </c>
      <c r="H1759" s="165" t="s">
        <v>1</v>
      </c>
      <c r="L1759" s="164"/>
      <c r="M1759" s="167"/>
      <c r="N1759" s="168"/>
      <c r="O1759" s="168"/>
      <c r="P1759" s="168"/>
      <c r="Q1759" s="168"/>
      <c r="R1759" s="168"/>
      <c r="S1759" s="168"/>
      <c r="T1759" s="169"/>
      <c r="AT1759" s="165" t="s">
        <v>230</v>
      </c>
      <c r="AU1759" s="165" t="s">
        <v>84</v>
      </c>
      <c r="AV1759" s="13" t="s">
        <v>82</v>
      </c>
      <c r="AW1759" s="13" t="s">
        <v>30</v>
      </c>
      <c r="AX1759" s="13" t="s">
        <v>74</v>
      </c>
      <c r="AY1759" s="165" t="s">
        <v>133</v>
      </c>
    </row>
    <row r="1760" spans="2:51" s="13" customFormat="1" ht="11.25">
      <c r="B1760" s="164"/>
      <c r="D1760" s="150" t="s">
        <v>230</v>
      </c>
      <c r="E1760" s="165" t="s">
        <v>1</v>
      </c>
      <c r="F1760" s="166" t="s">
        <v>435</v>
      </c>
      <c r="H1760" s="165" t="s">
        <v>1</v>
      </c>
      <c r="L1760" s="164"/>
      <c r="M1760" s="167"/>
      <c r="N1760" s="168"/>
      <c r="O1760" s="168"/>
      <c r="P1760" s="168"/>
      <c r="Q1760" s="168"/>
      <c r="R1760" s="168"/>
      <c r="S1760" s="168"/>
      <c r="T1760" s="169"/>
      <c r="AT1760" s="165" t="s">
        <v>230</v>
      </c>
      <c r="AU1760" s="165" t="s">
        <v>84</v>
      </c>
      <c r="AV1760" s="13" t="s">
        <v>82</v>
      </c>
      <c r="AW1760" s="13" t="s">
        <v>30</v>
      </c>
      <c r="AX1760" s="13" t="s">
        <v>74</v>
      </c>
      <c r="AY1760" s="165" t="s">
        <v>133</v>
      </c>
    </row>
    <row r="1761" spans="2:51" s="14" customFormat="1" ht="11.25">
      <c r="B1761" s="170"/>
      <c r="D1761" s="150" t="s">
        <v>230</v>
      </c>
      <c r="E1761" s="171" t="s">
        <v>1</v>
      </c>
      <c r="F1761" s="172" t="s">
        <v>1079</v>
      </c>
      <c r="H1761" s="173">
        <v>7.49</v>
      </c>
      <c r="L1761" s="170"/>
      <c r="M1761" s="174"/>
      <c r="N1761" s="175"/>
      <c r="O1761" s="175"/>
      <c r="P1761" s="175"/>
      <c r="Q1761" s="175"/>
      <c r="R1761" s="175"/>
      <c r="S1761" s="175"/>
      <c r="T1761" s="176"/>
      <c r="AT1761" s="171" t="s">
        <v>230</v>
      </c>
      <c r="AU1761" s="171" t="s">
        <v>84</v>
      </c>
      <c r="AV1761" s="14" t="s">
        <v>84</v>
      </c>
      <c r="AW1761" s="14" t="s">
        <v>30</v>
      </c>
      <c r="AX1761" s="14" t="s">
        <v>74</v>
      </c>
      <c r="AY1761" s="171" t="s">
        <v>133</v>
      </c>
    </row>
    <row r="1762" spans="2:51" s="13" customFormat="1" ht="11.25">
      <c r="B1762" s="164"/>
      <c r="D1762" s="150" t="s">
        <v>230</v>
      </c>
      <c r="E1762" s="165" t="s">
        <v>1</v>
      </c>
      <c r="F1762" s="166" t="s">
        <v>528</v>
      </c>
      <c r="H1762" s="165" t="s">
        <v>1</v>
      </c>
      <c r="L1762" s="164"/>
      <c r="M1762" s="167"/>
      <c r="N1762" s="168"/>
      <c r="O1762" s="168"/>
      <c r="P1762" s="168"/>
      <c r="Q1762" s="168"/>
      <c r="R1762" s="168"/>
      <c r="S1762" s="168"/>
      <c r="T1762" s="169"/>
      <c r="AT1762" s="165" t="s">
        <v>230</v>
      </c>
      <c r="AU1762" s="165" t="s">
        <v>84</v>
      </c>
      <c r="AV1762" s="13" t="s">
        <v>82</v>
      </c>
      <c r="AW1762" s="13" t="s">
        <v>30</v>
      </c>
      <c r="AX1762" s="13" t="s">
        <v>74</v>
      </c>
      <c r="AY1762" s="165" t="s">
        <v>133</v>
      </c>
    </row>
    <row r="1763" spans="2:51" s="13" customFormat="1" ht="11.25">
      <c r="B1763" s="164"/>
      <c r="D1763" s="150" t="s">
        <v>230</v>
      </c>
      <c r="E1763" s="165" t="s">
        <v>1</v>
      </c>
      <c r="F1763" s="166" t="s">
        <v>529</v>
      </c>
      <c r="H1763" s="165" t="s">
        <v>1</v>
      </c>
      <c r="L1763" s="164"/>
      <c r="M1763" s="167"/>
      <c r="N1763" s="168"/>
      <c r="O1763" s="168"/>
      <c r="P1763" s="168"/>
      <c r="Q1763" s="168"/>
      <c r="R1763" s="168"/>
      <c r="S1763" s="168"/>
      <c r="T1763" s="169"/>
      <c r="AT1763" s="165" t="s">
        <v>230</v>
      </c>
      <c r="AU1763" s="165" t="s">
        <v>84</v>
      </c>
      <c r="AV1763" s="13" t="s">
        <v>82</v>
      </c>
      <c r="AW1763" s="13" t="s">
        <v>30</v>
      </c>
      <c r="AX1763" s="13" t="s">
        <v>74</v>
      </c>
      <c r="AY1763" s="165" t="s">
        <v>133</v>
      </c>
    </row>
    <row r="1764" spans="2:51" s="13" customFormat="1" ht="11.25">
      <c r="B1764" s="164"/>
      <c r="D1764" s="150" t="s">
        <v>230</v>
      </c>
      <c r="E1764" s="165" t="s">
        <v>1</v>
      </c>
      <c r="F1764" s="166" t="s">
        <v>530</v>
      </c>
      <c r="H1764" s="165" t="s">
        <v>1</v>
      </c>
      <c r="L1764" s="164"/>
      <c r="M1764" s="167"/>
      <c r="N1764" s="168"/>
      <c r="O1764" s="168"/>
      <c r="P1764" s="168"/>
      <c r="Q1764" s="168"/>
      <c r="R1764" s="168"/>
      <c r="S1764" s="168"/>
      <c r="T1764" s="169"/>
      <c r="AT1764" s="165" t="s">
        <v>230</v>
      </c>
      <c r="AU1764" s="165" t="s">
        <v>84</v>
      </c>
      <c r="AV1764" s="13" t="s">
        <v>82</v>
      </c>
      <c r="AW1764" s="13" t="s">
        <v>30</v>
      </c>
      <c r="AX1764" s="13" t="s">
        <v>74</v>
      </c>
      <c r="AY1764" s="165" t="s">
        <v>133</v>
      </c>
    </row>
    <row r="1765" spans="2:51" s="14" customFormat="1" ht="11.25">
      <c r="B1765" s="170"/>
      <c r="D1765" s="150" t="s">
        <v>230</v>
      </c>
      <c r="E1765" s="171" t="s">
        <v>1</v>
      </c>
      <c r="F1765" s="172" t="s">
        <v>1084</v>
      </c>
      <c r="H1765" s="173">
        <v>4.06</v>
      </c>
      <c r="L1765" s="170"/>
      <c r="M1765" s="174"/>
      <c r="N1765" s="175"/>
      <c r="O1765" s="175"/>
      <c r="P1765" s="175"/>
      <c r="Q1765" s="175"/>
      <c r="R1765" s="175"/>
      <c r="S1765" s="175"/>
      <c r="T1765" s="176"/>
      <c r="AT1765" s="171" t="s">
        <v>230</v>
      </c>
      <c r="AU1765" s="171" t="s">
        <v>84</v>
      </c>
      <c r="AV1765" s="14" t="s">
        <v>84</v>
      </c>
      <c r="AW1765" s="14" t="s">
        <v>30</v>
      </c>
      <c r="AX1765" s="14" t="s">
        <v>74</v>
      </c>
      <c r="AY1765" s="171" t="s">
        <v>133</v>
      </c>
    </row>
    <row r="1766" spans="2:51" s="13" customFormat="1" ht="11.25">
      <c r="B1766" s="164"/>
      <c r="D1766" s="150" t="s">
        <v>230</v>
      </c>
      <c r="E1766" s="165" t="s">
        <v>1</v>
      </c>
      <c r="F1766" s="166" t="s">
        <v>1088</v>
      </c>
      <c r="H1766" s="165" t="s">
        <v>1</v>
      </c>
      <c r="L1766" s="164"/>
      <c r="M1766" s="167"/>
      <c r="N1766" s="168"/>
      <c r="O1766" s="168"/>
      <c r="P1766" s="168"/>
      <c r="Q1766" s="168"/>
      <c r="R1766" s="168"/>
      <c r="S1766" s="168"/>
      <c r="T1766" s="169"/>
      <c r="AT1766" s="165" t="s">
        <v>230</v>
      </c>
      <c r="AU1766" s="165" t="s">
        <v>84</v>
      </c>
      <c r="AV1766" s="13" t="s">
        <v>82</v>
      </c>
      <c r="AW1766" s="13" t="s">
        <v>30</v>
      </c>
      <c r="AX1766" s="13" t="s">
        <v>74</v>
      </c>
      <c r="AY1766" s="165" t="s">
        <v>133</v>
      </c>
    </row>
    <row r="1767" spans="2:51" s="14" customFormat="1" ht="11.25">
      <c r="B1767" s="170"/>
      <c r="D1767" s="150" t="s">
        <v>230</v>
      </c>
      <c r="E1767" s="171" t="s">
        <v>1</v>
      </c>
      <c r="F1767" s="172" t="s">
        <v>745</v>
      </c>
      <c r="H1767" s="173">
        <v>47.25</v>
      </c>
      <c r="L1767" s="170"/>
      <c r="M1767" s="174"/>
      <c r="N1767" s="175"/>
      <c r="O1767" s="175"/>
      <c r="P1767" s="175"/>
      <c r="Q1767" s="175"/>
      <c r="R1767" s="175"/>
      <c r="S1767" s="175"/>
      <c r="T1767" s="176"/>
      <c r="AT1767" s="171" t="s">
        <v>230</v>
      </c>
      <c r="AU1767" s="171" t="s">
        <v>84</v>
      </c>
      <c r="AV1767" s="14" t="s">
        <v>84</v>
      </c>
      <c r="AW1767" s="14" t="s">
        <v>30</v>
      </c>
      <c r="AX1767" s="14" t="s">
        <v>74</v>
      </c>
      <c r="AY1767" s="171" t="s">
        <v>133</v>
      </c>
    </row>
    <row r="1768" spans="2:51" s="13" customFormat="1" ht="11.25">
      <c r="B1768" s="164"/>
      <c r="D1768" s="150" t="s">
        <v>230</v>
      </c>
      <c r="E1768" s="165" t="s">
        <v>1</v>
      </c>
      <c r="F1768" s="166" t="s">
        <v>1089</v>
      </c>
      <c r="H1768" s="165" t="s">
        <v>1</v>
      </c>
      <c r="L1768" s="164"/>
      <c r="M1768" s="167"/>
      <c r="N1768" s="168"/>
      <c r="O1768" s="168"/>
      <c r="P1768" s="168"/>
      <c r="Q1768" s="168"/>
      <c r="R1768" s="168"/>
      <c r="S1768" s="168"/>
      <c r="T1768" s="169"/>
      <c r="AT1768" s="165" t="s">
        <v>230</v>
      </c>
      <c r="AU1768" s="165" t="s">
        <v>84</v>
      </c>
      <c r="AV1768" s="13" t="s">
        <v>82</v>
      </c>
      <c r="AW1768" s="13" t="s">
        <v>30</v>
      </c>
      <c r="AX1768" s="13" t="s">
        <v>74</v>
      </c>
      <c r="AY1768" s="165" t="s">
        <v>133</v>
      </c>
    </row>
    <row r="1769" spans="2:51" s="14" customFormat="1" ht="11.25">
      <c r="B1769" s="170"/>
      <c r="D1769" s="150" t="s">
        <v>230</v>
      </c>
      <c r="E1769" s="171" t="s">
        <v>1</v>
      </c>
      <c r="F1769" s="172" t="s">
        <v>283</v>
      </c>
      <c r="H1769" s="173">
        <v>17</v>
      </c>
      <c r="L1769" s="170"/>
      <c r="M1769" s="174"/>
      <c r="N1769" s="175"/>
      <c r="O1769" s="175"/>
      <c r="P1769" s="175"/>
      <c r="Q1769" s="175"/>
      <c r="R1769" s="175"/>
      <c r="S1769" s="175"/>
      <c r="T1769" s="176"/>
      <c r="AT1769" s="171" t="s">
        <v>230</v>
      </c>
      <c r="AU1769" s="171" t="s">
        <v>84</v>
      </c>
      <c r="AV1769" s="14" t="s">
        <v>84</v>
      </c>
      <c r="AW1769" s="14" t="s">
        <v>30</v>
      </c>
      <c r="AX1769" s="14" t="s">
        <v>74</v>
      </c>
      <c r="AY1769" s="171" t="s">
        <v>133</v>
      </c>
    </row>
    <row r="1770" spans="2:51" s="15" customFormat="1" ht="11.25">
      <c r="B1770" s="177"/>
      <c r="D1770" s="150" t="s">
        <v>230</v>
      </c>
      <c r="E1770" s="178" t="s">
        <v>1</v>
      </c>
      <c r="F1770" s="179" t="s">
        <v>233</v>
      </c>
      <c r="H1770" s="180">
        <v>306.30500000000006</v>
      </c>
      <c r="L1770" s="177"/>
      <c r="M1770" s="201"/>
      <c r="N1770" s="202"/>
      <c r="O1770" s="202"/>
      <c r="P1770" s="202"/>
      <c r="Q1770" s="202"/>
      <c r="R1770" s="202"/>
      <c r="S1770" s="202"/>
      <c r="T1770" s="203"/>
      <c r="AT1770" s="178" t="s">
        <v>230</v>
      </c>
      <c r="AU1770" s="178" t="s">
        <v>84</v>
      </c>
      <c r="AV1770" s="15" t="s">
        <v>138</v>
      </c>
      <c r="AW1770" s="15" t="s">
        <v>30</v>
      </c>
      <c r="AX1770" s="15" t="s">
        <v>82</v>
      </c>
      <c r="AY1770" s="178" t="s">
        <v>133</v>
      </c>
    </row>
    <row r="1771" spans="1:31" s="2" customFormat="1" ht="6.95" customHeight="1">
      <c r="A1771" s="30"/>
      <c r="B1771" s="45"/>
      <c r="C1771" s="46"/>
      <c r="D1771" s="46"/>
      <c r="E1771" s="46"/>
      <c r="F1771" s="46"/>
      <c r="G1771" s="46"/>
      <c r="H1771" s="46"/>
      <c r="I1771" s="46"/>
      <c r="J1771" s="46"/>
      <c r="K1771" s="46"/>
      <c r="L1771" s="31"/>
      <c r="M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</row>
  </sheetData>
  <autoFilter ref="C138:K1770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86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37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103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8" t="str">
        <f>'Rekapitulace stavby'!K6</f>
        <v>TENISOVÝ KLUB NA OŘECHOVCE</v>
      </c>
      <c r="F7" s="239"/>
      <c r="G7" s="239"/>
      <c r="H7" s="239"/>
      <c r="L7" s="21"/>
    </row>
    <row r="8" spans="1:31" s="2" customFormat="1" ht="12" customHeight="1">
      <c r="A8" s="30"/>
      <c r="B8" s="31"/>
      <c r="C8" s="30"/>
      <c r="D8" s="27" t="s">
        <v>104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4" t="s">
        <v>1710</v>
      </c>
      <c r="F9" s="240"/>
      <c r="G9" s="240"/>
      <c r="H9" s="240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13. 4. 2022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1" t="str">
        <f>'Rekapitulace stavby'!E14</f>
        <v xml:space="preserve"> </v>
      </c>
      <c r="F18" s="251"/>
      <c r="G18" s="251"/>
      <c r="H18" s="251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6" t="s">
        <v>1</v>
      </c>
      <c r="F27" s="226"/>
      <c r="G27" s="226"/>
      <c r="H27" s="22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ROUND(J138,2)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ROUND((SUM(BE138:BE285)),2)</f>
        <v>0</v>
      </c>
      <c r="G33" s="30"/>
      <c r="H33" s="30"/>
      <c r="I33" s="99">
        <v>0.21</v>
      </c>
      <c r="J33" s="98">
        <f>ROUND(((SUM(BE138:BE285))*I33),2)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ROUND((SUM(BF138:BF285)),2)</f>
        <v>0</v>
      </c>
      <c r="G34" s="30"/>
      <c r="H34" s="30"/>
      <c r="I34" s="99">
        <v>0.15</v>
      </c>
      <c r="J34" s="98">
        <f>ROUND(((SUM(BF138:BF285))*I34),2)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41</v>
      </c>
      <c r="F35" s="98">
        <f>ROUND((SUM(BG138:BG285)),2)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42</v>
      </c>
      <c r="F36" s="98">
        <f>ROUND((SUM(BH138:BH285)),2)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43</v>
      </c>
      <c r="F37" s="98">
        <f>ROUND((SUM(BI138:BI285)),2)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106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8" t="str">
        <f>E7</f>
        <v>TENISOVÝ KLUB NA OŘECHOVCE</v>
      </c>
      <c r="F85" s="239"/>
      <c r="G85" s="239"/>
      <c r="H85" s="23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4" t="str">
        <f>E9</f>
        <v>03 - ZTI a přípojky</v>
      </c>
      <c r="F87" s="240"/>
      <c r="G87" s="240"/>
      <c r="H87" s="24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Na Ořechovce, Střešovice, 162 00 Praha 6 </v>
      </c>
      <c r="G89" s="30"/>
      <c r="H89" s="30"/>
      <c r="I89" s="27" t="s">
        <v>20</v>
      </c>
      <c r="J89" s="53" t="str">
        <f>IF(J12="","",J12)</f>
        <v>13. 4. 2022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40.15" customHeight="1">
      <c r="A91" s="30"/>
      <c r="B91" s="31"/>
      <c r="C91" s="27" t="s">
        <v>22</v>
      </c>
      <c r="D91" s="30"/>
      <c r="E91" s="30"/>
      <c r="F91" s="25" t="str">
        <f>E15</f>
        <v xml:space="preserve">Městská část Praha 6 </v>
      </c>
      <c r="G91" s="30"/>
      <c r="H91" s="30"/>
      <c r="I91" s="27" t="s">
        <v>28</v>
      </c>
      <c r="J91" s="28" t="str">
        <f>E21</f>
        <v>Pavel Hnilička Architects+Planners, s. r. 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QSB,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107</v>
      </c>
      <c r="D94" s="100"/>
      <c r="E94" s="100"/>
      <c r="F94" s="100"/>
      <c r="G94" s="100"/>
      <c r="H94" s="100"/>
      <c r="I94" s="100"/>
      <c r="J94" s="109" t="s">
        <v>108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109</v>
      </c>
      <c r="D96" s="30"/>
      <c r="E96" s="30"/>
      <c r="F96" s="30"/>
      <c r="G96" s="30"/>
      <c r="H96" s="30"/>
      <c r="I96" s="30"/>
      <c r="J96" s="69">
        <f>J138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110</v>
      </c>
    </row>
    <row r="97" spans="2:12" s="9" customFormat="1" ht="24.95" customHeight="1">
      <c r="B97" s="111"/>
      <c r="D97" s="112" t="s">
        <v>1711</v>
      </c>
      <c r="E97" s="113"/>
      <c r="F97" s="113"/>
      <c r="G97" s="113"/>
      <c r="H97" s="113"/>
      <c r="I97" s="113"/>
      <c r="J97" s="114">
        <f>J139</f>
        <v>0</v>
      </c>
      <c r="L97" s="111"/>
    </row>
    <row r="98" spans="2:12" s="12" customFormat="1" ht="19.9" customHeight="1">
      <c r="B98" s="158"/>
      <c r="D98" s="159" t="s">
        <v>1712</v>
      </c>
      <c r="E98" s="160"/>
      <c r="F98" s="160"/>
      <c r="G98" s="160"/>
      <c r="H98" s="160"/>
      <c r="I98" s="160"/>
      <c r="J98" s="161">
        <f>J140</f>
        <v>0</v>
      </c>
      <c r="L98" s="158"/>
    </row>
    <row r="99" spans="2:12" s="12" customFormat="1" ht="19.9" customHeight="1">
      <c r="B99" s="158"/>
      <c r="D99" s="159" t="s">
        <v>1713</v>
      </c>
      <c r="E99" s="160"/>
      <c r="F99" s="160"/>
      <c r="G99" s="160"/>
      <c r="H99" s="160"/>
      <c r="I99" s="160"/>
      <c r="J99" s="161">
        <f>J149</f>
        <v>0</v>
      </c>
      <c r="L99" s="158"/>
    </row>
    <row r="100" spans="2:12" s="9" customFormat="1" ht="24.95" customHeight="1">
      <c r="B100" s="111"/>
      <c r="D100" s="112" t="s">
        <v>1714</v>
      </c>
      <c r="E100" s="113"/>
      <c r="F100" s="113"/>
      <c r="G100" s="113"/>
      <c r="H100" s="113"/>
      <c r="I100" s="113"/>
      <c r="J100" s="114">
        <f>J154</f>
        <v>0</v>
      </c>
      <c r="L100" s="111"/>
    </row>
    <row r="101" spans="2:12" s="12" customFormat="1" ht="19.9" customHeight="1">
      <c r="B101" s="158"/>
      <c r="D101" s="159" t="s">
        <v>1712</v>
      </c>
      <c r="E101" s="160"/>
      <c r="F101" s="160"/>
      <c r="G101" s="160"/>
      <c r="H101" s="160"/>
      <c r="I101" s="160"/>
      <c r="J101" s="161">
        <f>J155</f>
        <v>0</v>
      </c>
      <c r="L101" s="158"/>
    </row>
    <row r="102" spans="2:12" s="12" customFormat="1" ht="19.9" customHeight="1">
      <c r="B102" s="158"/>
      <c r="D102" s="159" t="s">
        <v>1715</v>
      </c>
      <c r="E102" s="160"/>
      <c r="F102" s="160"/>
      <c r="G102" s="160"/>
      <c r="H102" s="160"/>
      <c r="I102" s="160"/>
      <c r="J102" s="161">
        <f>J163</f>
        <v>0</v>
      </c>
      <c r="L102" s="158"/>
    </row>
    <row r="103" spans="2:12" s="12" customFormat="1" ht="19.9" customHeight="1">
      <c r="B103" s="158"/>
      <c r="D103" s="159" t="s">
        <v>1716</v>
      </c>
      <c r="E103" s="160"/>
      <c r="F103" s="160"/>
      <c r="G103" s="160"/>
      <c r="H103" s="160"/>
      <c r="I103" s="160"/>
      <c r="J103" s="161">
        <f>J165</f>
        <v>0</v>
      </c>
      <c r="L103" s="158"/>
    </row>
    <row r="104" spans="2:12" s="9" customFormat="1" ht="24.95" customHeight="1">
      <c r="B104" s="111"/>
      <c r="D104" s="112" t="s">
        <v>1717</v>
      </c>
      <c r="E104" s="113"/>
      <c r="F104" s="113"/>
      <c r="G104" s="113"/>
      <c r="H104" s="113"/>
      <c r="I104" s="113"/>
      <c r="J104" s="114">
        <f>J179</f>
        <v>0</v>
      </c>
      <c r="L104" s="111"/>
    </row>
    <row r="105" spans="2:12" s="12" customFormat="1" ht="19.9" customHeight="1">
      <c r="B105" s="158"/>
      <c r="D105" s="159" t="s">
        <v>1712</v>
      </c>
      <c r="E105" s="160"/>
      <c r="F105" s="160"/>
      <c r="G105" s="160"/>
      <c r="H105" s="160"/>
      <c r="I105" s="160"/>
      <c r="J105" s="161">
        <f>J180</f>
        <v>0</v>
      </c>
      <c r="L105" s="158"/>
    </row>
    <row r="106" spans="2:12" s="12" customFormat="1" ht="19.9" customHeight="1">
      <c r="B106" s="158"/>
      <c r="D106" s="159" t="s">
        <v>1713</v>
      </c>
      <c r="E106" s="160"/>
      <c r="F106" s="160"/>
      <c r="G106" s="160"/>
      <c r="H106" s="160"/>
      <c r="I106" s="160"/>
      <c r="J106" s="161">
        <f>J188</f>
        <v>0</v>
      </c>
      <c r="L106" s="158"/>
    </row>
    <row r="107" spans="2:12" s="12" customFormat="1" ht="19.9" customHeight="1">
      <c r="B107" s="158"/>
      <c r="D107" s="159" t="s">
        <v>1718</v>
      </c>
      <c r="E107" s="160"/>
      <c r="F107" s="160"/>
      <c r="G107" s="160"/>
      <c r="H107" s="160"/>
      <c r="I107" s="160"/>
      <c r="J107" s="161">
        <f>J190</f>
        <v>0</v>
      </c>
      <c r="L107" s="158"/>
    </row>
    <row r="108" spans="2:12" s="12" customFormat="1" ht="19.9" customHeight="1">
      <c r="B108" s="158"/>
      <c r="D108" s="159" t="s">
        <v>1719</v>
      </c>
      <c r="E108" s="160"/>
      <c r="F108" s="160"/>
      <c r="G108" s="160"/>
      <c r="H108" s="160"/>
      <c r="I108" s="160"/>
      <c r="J108" s="161">
        <f>J195</f>
        <v>0</v>
      </c>
      <c r="L108" s="158"/>
    </row>
    <row r="109" spans="2:12" s="12" customFormat="1" ht="19.9" customHeight="1">
      <c r="B109" s="158"/>
      <c r="D109" s="159" t="s">
        <v>1720</v>
      </c>
      <c r="E109" s="160"/>
      <c r="F109" s="160"/>
      <c r="G109" s="160"/>
      <c r="H109" s="160"/>
      <c r="I109" s="160"/>
      <c r="J109" s="161">
        <f>J197</f>
        <v>0</v>
      </c>
      <c r="L109" s="158"/>
    </row>
    <row r="110" spans="2:12" s="12" customFormat="1" ht="19.9" customHeight="1">
      <c r="B110" s="158"/>
      <c r="D110" s="159" t="s">
        <v>1721</v>
      </c>
      <c r="E110" s="160"/>
      <c r="F110" s="160"/>
      <c r="G110" s="160"/>
      <c r="H110" s="160"/>
      <c r="I110" s="160"/>
      <c r="J110" s="161">
        <f>J203</f>
        <v>0</v>
      </c>
      <c r="L110" s="158"/>
    </row>
    <row r="111" spans="2:12" s="9" customFormat="1" ht="24.95" customHeight="1">
      <c r="B111" s="111"/>
      <c r="D111" s="112" t="s">
        <v>1722</v>
      </c>
      <c r="E111" s="113"/>
      <c r="F111" s="113"/>
      <c r="G111" s="113"/>
      <c r="H111" s="113"/>
      <c r="I111" s="113"/>
      <c r="J111" s="114">
        <f>J211</f>
        <v>0</v>
      </c>
      <c r="L111" s="111"/>
    </row>
    <row r="112" spans="2:12" s="12" customFormat="1" ht="19.9" customHeight="1">
      <c r="B112" s="158"/>
      <c r="D112" s="159" t="s">
        <v>1723</v>
      </c>
      <c r="E112" s="160"/>
      <c r="F112" s="160"/>
      <c r="G112" s="160"/>
      <c r="H112" s="160"/>
      <c r="I112" s="160"/>
      <c r="J112" s="161">
        <f>J212</f>
        <v>0</v>
      </c>
      <c r="L112" s="158"/>
    </row>
    <row r="113" spans="2:12" s="9" customFormat="1" ht="24.95" customHeight="1">
      <c r="B113" s="111"/>
      <c r="D113" s="112" t="s">
        <v>1724</v>
      </c>
      <c r="E113" s="113"/>
      <c r="F113" s="113"/>
      <c r="G113" s="113"/>
      <c r="H113" s="113"/>
      <c r="I113" s="113"/>
      <c r="J113" s="114">
        <f>J220</f>
        <v>0</v>
      </c>
      <c r="L113" s="111"/>
    </row>
    <row r="114" spans="2:12" s="12" customFormat="1" ht="19.9" customHeight="1">
      <c r="B114" s="158"/>
      <c r="D114" s="159" t="s">
        <v>1712</v>
      </c>
      <c r="E114" s="160"/>
      <c r="F114" s="160"/>
      <c r="G114" s="160"/>
      <c r="H114" s="160"/>
      <c r="I114" s="160"/>
      <c r="J114" s="161">
        <f>J221</f>
        <v>0</v>
      </c>
      <c r="L114" s="158"/>
    </row>
    <row r="115" spans="2:12" s="12" customFormat="1" ht="19.9" customHeight="1">
      <c r="B115" s="158"/>
      <c r="D115" s="159" t="s">
        <v>1725</v>
      </c>
      <c r="E115" s="160"/>
      <c r="F115" s="160"/>
      <c r="G115" s="160"/>
      <c r="H115" s="160"/>
      <c r="I115" s="160"/>
      <c r="J115" s="161">
        <f>J236</f>
        <v>0</v>
      </c>
      <c r="L115" s="158"/>
    </row>
    <row r="116" spans="2:12" s="9" customFormat="1" ht="24.95" customHeight="1">
      <c r="B116" s="111"/>
      <c r="D116" s="112" t="s">
        <v>1726</v>
      </c>
      <c r="E116" s="113"/>
      <c r="F116" s="113"/>
      <c r="G116" s="113"/>
      <c r="H116" s="113"/>
      <c r="I116" s="113"/>
      <c r="J116" s="114">
        <f>J238</f>
        <v>0</v>
      </c>
      <c r="L116" s="111"/>
    </row>
    <row r="117" spans="2:12" s="12" customFormat="1" ht="19.9" customHeight="1">
      <c r="B117" s="158"/>
      <c r="D117" s="159" t="s">
        <v>1727</v>
      </c>
      <c r="E117" s="160"/>
      <c r="F117" s="160"/>
      <c r="G117" s="160"/>
      <c r="H117" s="160"/>
      <c r="I117" s="160"/>
      <c r="J117" s="161">
        <f>J239</f>
        <v>0</v>
      </c>
      <c r="L117" s="158"/>
    </row>
    <row r="118" spans="2:12" s="12" customFormat="1" ht="19.9" customHeight="1">
      <c r="B118" s="158"/>
      <c r="D118" s="159" t="s">
        <v>1728</v>
      </c>
      <c r="E118" s="160"/>
      <c r="F118" s="160"/>
      <c r="G118" s="160"/>
      <c r="H118" s="160"/>
      <c r="I118" s="160"/>
      <c r="J118" s="161">
        <f>J258</f>
        <v>0</v>
      </c>
      <c r="L118" s="158"/>
    </row>
    <row r="119" spans="1:31" s="2" customFormat="1" ht="21.7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5" customHeight="1">
      <c r="A120" s="30"/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4" spans="1:31" s="2" customFormat="1" ht="6.95" customHeight="1">
      <c r="A124" s="30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24.95" customHeight="1">
      <c r="A125" s="30"/>
      <c r="B125" s="31"/>
      <c r="C125" s="22" t="s">
        <v>117</v>
      </c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7" t="s">
        <v>14</v>
      </c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6.5" customHeight="1">
      <c r="A128" s="30"/>
      <c r="B128" s="31"/>
      <c r="C128" s="30"/>
      <c r="D128" s="30"/>
      <c r="E128" s="238" t="str">
        <f>E7</f>
        <v>TENISOVÝ KLUB NA OŘECHOVCE</v>
      </c>
      <c r="F128" s="239"/>
      <c r="G128" s="239"/>
      <c r="H128" s="239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2" customHeight="1">
      <c r="A129" s="30"/>
      <c r="B129" s="31"/>
      <c r="C129" s="27" t="s">
        <v>104</v>
      </c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6.5" customHeight="1">
      <c r="A130" s="30"/>
      <c r="B130" s="31"/>
      <c r="C130" s="30"/>
      <c r="D130" s="30"/>
      <c r="E130" s="204" t="str">
        <f>E9</f>
        <v>03 - ZTI a přípojky</v>
      </c>
      <c r="F130" s="240"/>
      <c r="G130" s="240"/>
      <c r="H130" s="24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2" customHeight="1">
      <c r="A132" s="30"/>
      <c r="B132" s="31"/>
      <c r="C132" s="27" t="s">
        <v>18</v>
      </c>
      <c r="D132" s="30"/>
      <c r="E132" s="30"/>
      <c r="F132" s="25" t="str">
        <f>F12</f>
        <v xml:space="preserve">Na Ořechovce, Střešovice, 162 00 Praha 6 </v>
      </c>
      <c r="G132" s="30"/>
      <c r="H132" s="30"/>
      <c r="I132" s="27" t="s">
        <v>20</v>
      </c>
      <c r="J132" s="53" t="str">
        <f>IF(J12="","",J12)</f>
        <v>13. 4. 2022</v>
      </c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6.95" customHeight="1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2" customFormat="1" ht="40.15" customHeight="1">
      <c r="A134" s="30"/>
      <c r="B134" s="31"/>
      <c r="C134" s="27" t="s">
        <v>22</v>
      </c>
      <c r="D134" s="30"/>
      <c r="E134" s="30"/>
      <c r="F134" s="25" t="str">
        <f>E15</f>
        <v xml:space="preserve">Městská část Praha 6 </v>
      </c>
      <c r="G134" s="30"/>
      <c r="H134" s="30"/>
      <c r="I134" s="27" t="s">
        <v>28</v>
      </c>
      <c r="J134" s="28" t="str">
        <f>E21</f>
        <v>Pavel Hnilička Architects+Planners, s. r. o.</v>
      </c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2" customFormat="1" ht="15.2" customHeight="1">
      <c r="A135" s="30"/>
      <c r="B135" s="31"/>
      <c r="C135" s="27" t="s">
        <v>26</v>
      </c>
      <c r="D135" s="30"/>
      <c r="E135" s="30"/>
      <c r="F135" s="25" t="str">
        <f>IF(E18="","",E18)</f>
        <v xml:space="preserve"> </v>
      </c>
      <c r="G135" s="30"/>
      <c r="H135" s="30"/>
      <c r="I135" s="27" t="s">
        <v>31</v>
      </c>
      <c r="J135" s="28" t="str">
        <f>E24</f>
        <v>QSB, s.r.o.</v>
      </c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10.35" customHeight="1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10" customFormat="1" ht="29.25" customHeight="1">
      <c r="A137" s="115"/>
      <c r="B137" s="116"/>
      <c r="C137" s="117" t="s">
        <v>118</v>
      </c>
      <c r="D137" s="118" t="s">
        <v>59</v>
      </c>
      <c r="E137" s="118" t="s">
        <v>55</v>
      </c>
      <c r="F137" s="118" t="s">
        <v>56</v>
      </c>
      <c r="G137" s="118" t="s">
        <v>119</v>
      </c>
      <c r="H137" s="118" t="s">
        <v>120</v>
      </c>
      <c r="I137" s="118" t="s">
        <v>121</v>
      </c>
      <c r="J137" s="119" t="s">
        <v>108</v>
      </c>
      <c r="K137" s="120" t="s">
        <v>122</v>
      </c>
      <c r="L137" s="121"/>
      <c r="M137" s="60" t="s">
        <v>1</v>
      </c>
      <c r="N137" s="61" t="s">
        <v>38</v>
      </c>
      <c r="O137" s="61" t="s">
        <v>123</v>
      </c>
      <c r="P137" s="61" t="s">
        <v>124</v>
      </c>
      <c r="Q137" s="61" t="s">
        <v>125</v>
      </c>
      <c r="R137" s="61" t="s">
        <v>126</v>
      </c>
      <c r="S137" s="61" t="s">
        <v>127</v>
      </c>
      <c r="T137" s="62" t="s">
        <v>128</v>
      </c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</row>
    <row r="138" spans="1:63" s="2" customFormat="1" ht="22.9" customHeight="1">
      <c r="A138" s="30"/>
      <c r="B138" s="31"/>
      <c r="C138" s="67" t="s">
        <v>129</v>
      </c>
      <c r="D138" s="30"/>
      <c r="E138" s="30"/>
      <c r="F138" s="30"/>
      <c r="G138" s="30"/>
      <c r="H138" s="30"/>
      <c r="I138" s="30"/>
      <c r="J138" s="122">
        <f>BK138</f>
        <v>0</v>
      </c>
      <c r="K138" s="30"/>
      <c r="L138" s="31"/>
      <c r="M138" s="63"/>
      <c r="N138" s="54"/>
      <c r="O138" s="64"/>
      <c r="P138" s="123">
        <f>P139+P154+P179+P211+P220+P238</f>
        <v>0</v>
      </c>
      <c r="Q138" s="64"/>
      <c r="R138" s="123">
        <f>R139+R154+R179+R211+R220+R238</f>
        <v>0</v>
      </c>
      <c r="S138" s="64"/>
      <c r="T138" s="124">
        <f>T139+T154+T179+T211+T220+T238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8" t="s">
        <v>73</v>
      </c>
      <c r="AU138" s="18" t="s">
        <v>110</v>
      </c>
      <c r="BK138" s="125">
        <f>BK139+BK154+BK179+BK211+BK220+BK238</f>
        <v>0</v>
      </c>
    </row>
    <row r="139" spans="2:63" s="11" customFormat="1" ht="25.9" customHeight="1">
      <c r="B139" s="126"/>
      <c r="D139" s="127" t="s">
        <v>73</v>
      </c>
      <c r="E139" s="128" t="s">
        <v>1729</v>
      </c>
      <c r="F139" s="128" t="s">
        <v>1730</v>
      </c>
      <c r="J139" s="129">
        <f>BK139</f>
        <v>0</v>
      </c>
      <c r="L139" s="126"/>
      <c r="M139" s="130"/>
      <c r="N139" s="131"/>
      <c r="O139" s="131"/>
      <c r="P139" s="132">
        <f>P140+P149</f>
        <v>0</v>
      </c>
      <c r="Q139" s="131"/>
      <c r="R139" s="132">
        <f>R140+R149</f>
        <v>0</v>
      </c>
      <c r="S139" s="131"/>
      <c r="T139" s="133">
        <f>T140+T149</f>
        <v>0</v>
      </c>
      <c r="AR139" s="127" t="s">
        <v>82</v>
      </c>
      <c r="AT139" s="134" t="s">
        <v>73</v>
      </c>
      <c r="AU139" s="134" t="s">
        <v>74</v>
      </c>
      <c r="AY139" s="127" t="s">
        <v>133</v>
      </c>
      <c r="BK139" s="135">
        <f>BK140+BK149</f>
        <v>0</v>
      </c>
    </row>
    <row r="140" spans="2:63" s="11" customFormat="1" ht="22.9" customHeight="1">
      <c r="B140" s="126"/>
      <c r="D140" s="127" t="s">
        <v>73</v>
      </c>
      <c r="E140" s="162" t="s">
        <v>1731</v>
      </c>
      <c r="F140" s="162" t="s">
        <v>226</v>
      </c>
      <c r="J140" s="163">
        <f>BK140</f>
        <v>0</v>
      </c>
      <c r="L140" s="126"/>
      <c r="M140" s="130"/>
      <c r="N140" s="131"/>
      <c r="O140" s="131"/>
      <c r="P140" s="132">
        <f>SUM(P141:P148)</f>
        <v>0</v>
      </c>
      <c r="Q140" s="131"/>
      <c r="R140" s="132">
        <f>SUM(R141:R148)</f>
        <v>0</v>
      </c>
      <c r="S140" s="131"/>
      <c r="T140" s="133">
        <f>SUM(T141:T148)</f>
        <v>0</v>
      </c>
      <c r="AR140" s="127" t="s">
        <v>82</v>
      </c>
      <c r="AT140" s="134" t="s">
        <v>73</v>
      </c>
      <c r="AU140" s="134" t="s">
        <v>82</v>
      </c>
      <c r="AY140" s="127" t="s">
        <v>133</v>
      </c>
      <c r="BK140" s="135">
        <f>SUM(BK141:BK148)</f>
        <v>0</v>
      </c>
    </row>
    <row r="141" spans="1:65" s="2" customFormat="1" ht="16.5" customHeight="1">
      <c r="A141" s="30"/>
      <c r="B141" s="136"/>
      <c r="C141" s="137" t="s">
        <v>82</v>
      </c>
      <c r="D141" s="137" t="s">
        <v>134</v>
      </c>
      <c r="E141" s="138" t="s">
        <v>1732</v>
      </c>
      <c r="F141" s="139" t="s">
        <v>1733</v>
      </c>
      <c r="G141" s="140" t="s">
        <v>229</v>
      </c>
      <c r="H141" s="141">
        <v>54</v>
      </c>
      <c r="I141" s="242"/>
      <c r="J141" s="142">
        <f aca="true" t="shared" si="0" ref="J141:J148">ROUND(I141*H141,2)</f>
        <v>0</v>
      </c>
      <c r="K141" s="143"/>
      <c r="L141" s="31"/>
      <c r="M141" s="144" t="s">
        <v>1</v>
      </c>
      <c r="N141" s="145" t="s">
        <v>39</v>
      </c>
      <c r="O141" s="146">
        <v>0</v>
      </c>
      <c r="P141" s="146">
        <f aca="true" t="shared" si="1" ref="P141:P148">O141*H141</f>
        <v>0</v>
      </c>
      <c r="Q141" s="146">
        <v>0</v>
      </c>
      <c r="R141" s="146">
        <f aca="true" t="shared" si="2" ref="R141:R148">Q141*H141</f>
        <v>0</v>
      </c>
      <c r="S141" s="146">
        <v>0</v>
      </c>
      <c r="T141" s="147">
        <f aca="true" t="shared" si="3" ref="T141:T148"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48" t="s">
        <v>138</v>
      </c>
      <c r="AT141" s="148" t="s">
        <v>134</v>
      </c>
      <c r="AU141" s="148" t="s">
        <v>84</v>
      </c>
      <c r="AY141" s="18" t="s">
        <v>133</v>
      </c>
      <c r="BE141" s="149">
        <f aca="true" t="shared" si="4" ref="BE141:BE148">IF(N141="základní",J141,0)</f>
        <v>0</v>
      </c>
      <c r="BF141" s="149">
        <f aca="true" t="shared" si="5" ref="BF141:BF148">IF(N141="snížená",J141,0)</f>
        <v>0</v>
      </c>
      <c r="BG141" s="149">
        <f aca="true" t="shared" si="6" ref="BG141:BG148">IF(N141="zákl. přenesená",J141,0)</f>
        <v>0</v>
      </c>
      <c r="BH141" s="149">
        <f aca="true" t="shared" si="7" ref="BH141:BH148">IF(N141="sníž. přenesená",J141,0)</f>
        <v>0</v>
      </c>
      <c r="BI141" s="149">
        <f aca="true" t="shared" si="8" ref="BI141:BI148">IF(N141="nulová",J141,0)</f>
        <v>0</v>
      </c>
      <c r="BJ141" s="18" t="s">
        <v>82</v>
      </c>
      <c r="BK141" s="149">
        <f aca="true" t="shared" si="9" ref="BK141:BK148">ROUND(I141*H141,2)</f>
        <v>0</v>
      </c>
      <c r="BL141" s="18" t="s">
        <v>138</v>
      </c>
      <c r="BM141" s="148" t="s">
        <v>84</v>
      </c>
    </row>
    <row r="142" spans="1:65" s="2" customFormat="1" ht="16.5" customHeight="1">
      <c r="A142" s="30"/>
      <c r="B142" s="136"/>
      <c r="C142" s="137" t="s">
        <v>84</v>
      </c>
      <c r="D142" s="137" t="s">
        <v>134</v>
      </c>
      <c r="E142" s="138" t="s">
        <v>1734</v>
      </c>
      <c r="F142" s="139" t="s">
        <v>1735</v>
      </c>
      <c r="G142" s="140" t="s">
        <v>262</v>
      </c>
      <c r="H142" s="141">
        <v>90</v>
      </c>
      <c r="I142" s="242"/>
      <c r="J142" s="142">
        <f t="shared" si="0"/>
        <v>0</v>
      </c>
      <c r="K142" s="143"/>
      <c r="L142" s="31"/>
      <c r="M142" s="144" t="s">
        <v>1</v>
      </c>
      <c r="N142" s="145" t="s">
        <v>39</v>
      </c>
      <c r="O142" s="146">
        <v>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8" t="s">
        <v>138</v>
      </c>
      <c r="AT142" s="148" t="s">
        <v>134</v>
      </c>
      <c r="AU142" s="148" t="s">
        <v>84</v>
      </c>
      <c r="AY142" s="18" t="s">
        <v>133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8" t="s">
        <v>82</v>
      </c>
      <c r="BK142" s="149">
        <f t="shared" si="9"/>
        <v>0</v>
      </c>
      <c r="BL142" s="18" t="s">
        <v>138</v>
      </c>
      <c r="BM142" s="148" t="s">
        <v>138</v>
      </c>
    </row>
    <row r="143" spans="1:65" s="2" customFormat="1" ht="16.5" customHeight="1">
      <c r="A143" s="30"/>
      <c r="B143" s="136"/>
      <c r="C143" s="137" t="s">
        <v>144</v>
      </c>
      <c r="D143" s="137" t="s">
        <v>134</v>
      </c>
      <c r="E143" s="138" t="s">
        <v>1736</v>
      </c>
      <c r="F143" s="139" t="s">
        <v>1737</v>
      </c>
      <c r="G143" s="140" t="s">
        <v>262</v>
      </c>
      <c r="H143" s="141">
        <v>90</v>
      </c>
      <c r="I143" s="242"/>
      <c r="J143" s="142">
        <f t="shared" si="0"/>
        <v>0</v>
      </c>
      <c r="K143" s="143"/>
      <c r="L143" s="31"/>
      <c r="M143" s="144" t="s">
        <v>1</v>
      </c>
      <c r="N143" s="145" t="s">
        <v>39</v>
      </c>
      <c r="O143" s="146">
        <v>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48" t="s">
        <v>138</v>
      </c>
      <c r="AT143" s="148" t="s">
        <v>134</v>
      </c>
      <c r="AU143" s="148" t="s">
        <v>84</v>
      </c>
      <c r="AY143" s="18" t="s">
        <v>133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8" t="s">
        <v>82</v>
      </c>
      <c r="BK143" s="149">
        <f t="shared" si="9"/>
        <v>0</v>
      </c>
      <c r="BL143" s="18" t="s">
        <v>138</v>
      </c>
      <c r="BM143" s="148" t="s">
        <v>148</v>
      </c>
    </row>
    <row r="144" spans="1:65" s="2" customFormat="1" ht="16.5" customHeight="1">
      <c r="A144" s="30"/>
      <c r="B144" s="136"/>
      <c r="C144" s="137" t="s">
        <v>138</v>
      </c>
      <c r="D144" s="137" t="s">
        <v>134</v>
      </c>
      <c r="E144" s="138" t="s">
        <v>1738</v>
      </c>
      <c r="F144" s="139" t="s">
        <v>1739</v>
      </c>
      <c r="G144" s="140" t="s">
        <v>229</v>
      </c>
      <c r="H144" s="141">
        <v>6</v>
      </c>
      <c r="I144" s="242"/>
      <c r="J144" s="142">
        <f t="shared" si="0"/>
        <v>0</v>
      </c>
      <c r="K144" s="143"/>
      <c r="L144" s="31"/>
      <c r="M144" s="144" t="s">
        <v>1</v>
      </c>
      <c r="N144" s="145" t="s">
        <v>39</v>
      </c>
      <c r="O144" s="146">
        <v>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48" t="s">
        <v>138</v>
      </c>
      <c r="AT144" s="148" t="s">
        <v>134</v>
      </c>
      <c r="AU144" s="148" t="s">
        <v>84</v>
      </c>
      <c r="AY144" s="18" t="s">
        <v>133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8" t="s">
        <v>82</v>
      </c>
      <c r="BK144" s="149">
        <f t="shared" si="9"/>
        <v>0</v>
      </c>
      <c r="BL144" s="18" t="s">
        <v>138</v>
      </c>
      <c r="BM144" s="148" t="s">
        <v>152</v>
      </c>
    </row>
    <row r="145" spans="1:65" s="2" customFormat="1" ht="16.5" customHeight="1">
      <c r="A145" s="30"/>
      <c r="B145" s="136"/>
      <c r="C145" s="137" t="s">
        <v>132</v>
      </c>
      <c r="D145" s="137" t="s">
        <v>134</v>
      </c>
      <c r="E145" s="138" t="s">
        <v>1740</v>
      </c>
      <c r="F145" s="139" t="s">
        <v>1741</v>
      </c>
      <c r="G145" s="140" t="s">
        <v>229</v>
      </c>
      <c r="H145" s="141">
        <v>6</v>
      </c>
      <c r="I145" s="242"/>
      <c r="J145" s="142">
        <f t="shared" si="0"/>
        <v>0</v>
      </c>
      <c r="K145" s="143"/>
      <c r="L145" s="31"/>
      <c r="M145" s="144" t="s">
        <v>1</v>
      </c>
      <c r="N145" s="145" t="s">
        <v>39</v>
      </c>
      <c r="O145" s="146">
        <v>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48" t="s">
        <v>138</v>
      </c>
      <c r="AT145" s="148" t="s">
        <v>134</v>
      </c>
      <c r="AU145" s="148" t="s">
        <v>84</v>
      </c>
      <c r="AY145" s="18" t="s">
        <v>133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8" t="s">
        <v>82</v>
      </c>
      <c r="BK145" s="149">
        <f t="shared" si="9"/>
        <v>0</v>
      </c>
      <c r="BL145" s="18" t="s">
        <v>138</v>
      </c>
      <c r="BM145" s="148" t="s">
        <v>155</v>
      </c>
    </row>
    <row r="146" spans="1:65" s="2" customFormat="1" ht="16.5" customHeight="1">
      <c r="A146" s="30"/>
      <c r="B146" s="136"/>
      <c r="C146" s="137" t="s">
        <v>148</v>
      </c>
      <c r="D146" s="137" t="s">
        <v>134</v>
      </c>
      <c r="E146" s="138" t="s">
        <v>1742</v>
      </c>
      <c r="F146" s="139" t="s">
        <v>1743</v>
      </c>
      <c r="G146" s="140" t="s">
        <v>229</v>
      </c>
      <c r="H146" s="141">
        <v>6</v>
      </c>
      <c r="I146" s="242"/>
      <c r="J146" s="142">
        <f t="shared" si="0"/>
        <v>0</v>
      </c>
      <c r="K146" s="143"/>
      <c r="L146" s="31"/>
      <c r="M146" s="144" t="s">
        <v>1</v>
      </c>
      <c r="N146" s="145" t="s">
        <v>39</v>
      </c>
      <c r="O146" s="146">
        <v>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48" t="s">
        <v>138</v>
      </c>
      <c r="AT146" s="148" t="s">
        <v>134</v>
      </c>
      <c r="AU146" s="148" t="s">
        <v>84</v>
      </c>
      <c r="AY146" s="18" t="s">
        <v>133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8" t="s">
        <v>82</v>
      </c>
      <c r="BK146" s="149">
        <f t="shared" si="9"/>
        <v>0</v>
      </c>
      <c r="BL146" s="18" t="s">
        <v>138</v>
      </c>
      <c r="BM146" s="148" t="s">
        <v>160</v>
      </c>
    </row>
    <row r="147" spans="1:65" s="2" customFormat="1" ht="16.5" customHeight="1">
      <c r="A147" s="30"/>
      <c r="B147" s="136"/>
      <c r="C147" s="137" t="s">
        <v>163</v>
      </c>
      <c r="D147" s="137" t="s">
        <v>134</v>
      </c>
      <c r="E147" s="138" t="s">
        <v>1744</v>
      </c>
      <c r="F147" s="139" t="s">
        <v>1745</v>
      </c>
      <c r="G147" s="140" t="s">
        <v>262</v>
      </c>
      <c r="H147" s="141">
        <v>12</v>
      </c>
      <c r="I147" s="242"/>
      <c r="J147" s="142">
        <f t="shared" si="0"/>
        <v>0</v>
      </c>
      <c r="K147" s="143"/>
      <c r="L147" s="31"/>
      <c r="M147" s="144" t="s">
        <v>1</v>
      </c>
      <c r="N147" s="145" t="s">
        <v>39</v>
      </c>
      <c r="O147" s="146">
        <v>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48" t="s">
        <v>138</v>
      </c>
      <c r="AT147" s="148" t="s">
        <v>134</v>
      </c>
      <c r="AU147" s="148" t="s">
        <v>84</v>
      </c>
      <c r="AY147" s="18" t="s">
        <v>133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8" t="s">
        <v>82</v>
      </c>
      <c r="BK147" s="149">
        <f t="shared" si="9"/>
        <v>0</v>
      </c>
      <c r="BL147" s="18" t="s">
        <v>138</v>
      </c>
      <c r="BM147" s="148" t="s">
        <v>165</v>
      </c>
    </row>
    <row r="148" spans="1:65" s="2" customFormat="1" ht="16.5" customHeight="1">
      <c r="A148" s="30"/>
      <c r="B148" s="136"/>
      <c r="C148" s="137" t="s">
        <v>152</v>
      </c>
      <c r="D148" s="137" t="s">
        <v>134</v>
      </c>
      <c r="E148" s="138" t="s">
        <v>1746</v>
      </c>
      <c r="F148" s="139" t="s">
        <v>1747</v>
      </c>
      <c r="G148" s="140" t="s">
        <v>229</v>
      </c>
      <c r="H148" s="141">
        <v>48</v>
      </c>
      <c r="I148" s="242"/>
      <c r="J148" s="142">
        <f t="shared" si="0"/>
        <v>0</v>
      </c>
      <c r="K148" s="143"/>
      <c r="L148" s="31"/>
      <c r="M148" s="144" t="s">
        <v>1</v>
      </c>
      <c r="N148" s="145" t="s">
        <v>39</v>
      </c>
      <c r="O148" s="146">
        <v>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8" t="s">
        <v>138</v>
      </c>
      <c r="AT148" s="148" t="s">
        <v>134</v>
      </c>
      <c r="AU148" s="148" t="s">
        <v>84</v>
      </c>
      <c r="AY148" s="18" t="s">
        <v>133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8" t="s">
        <v>82</v>
      </c>
      <c r="BK148" s="149">
        <f t="shared" si="9"/>
        <v>0</v>
      </c>
      <c r="BL148" s="18" t="s">
        <v>138</v>
      </c>
      <c r="BM148" s="148" t="s">
        <v>169</v>
      </c>
    </row>
    <row r="149" spans="2:63" s="11" customFormat="1" ht="22.9" customHeight="1">
      <c r="B149" s="126"/>
      <c r="D149" s="127" t="s">
        <v>73</v>
      </c>
      <c r="E149" s="162" t="s">
        <v>1748</v>
      </c>
      <c r="F149" s="162" t="s">
        <v>1749</v>
      </c>
      <c r="J149" s="163">
        <f>BK149</f>
        <v>0</v>
      </c>
      <c r="L149" s="126"/>
      <c r="M149" s="130"/>
      <c r="N149" s="131"/>
      <c r="O149" s="131"/>
      <c r="P149" s="132">
        <f>SUM(P150:P153)</f>
        <v>0</v>
      </c>
      <c r="Q149" s="131"/>
      <c r="R149" s="132">
        <f>SUM(R150:R153)</f>
        <v>0</v>
      </c>
      <c r="S149" s="131"/>
      <c r="T149" s="133">
        <f>SUM(T150:T153)</f>
        <v>0</v>
      </c>
      <c r="AR149" s="127" t="s">
        <v>82</v>
      </c>
      <c r="AT149" s="134" t="s">
        <v>73</v>
      </c>
      <c r="AU149" s="134" t="s">
        <v>82</v>
      </c>
      <c r="AY149" s="127" t="s">
        <v>133</v>
      </c>
      <c r="BK149" s="135">
        <f>SUM(BK150:BK153)</f>
        <v>0</v>
      </c>
    </row>
    <row r="150" spans="1:65" s="2" customFormat="1" ht="16.5" customHeight="1">
      <c r="A150" s="30"/>
      <c r="B150" s="136"/>
      <c r="C150" s="137" t="s">
        <v>172</v>
      </c>
      <c r="D150" s="137" t="s">
        <v>134</v>
      </c>
      <c r="E150" s="138" t="s">
        <v>1750</v>
      </c>
      <c r="F150" s="139" t="s">
        <v>1751</v>
      </c>
      <c r="G150" s="140" t="s">
        <v>240</v>
      </c>
      <c r="H150" s="141">
        <v>10</v>
      </c>
      <c r="I150" s="242"/>
      <c r="J150" s="142">
        <f>ROUND(I150*H150,2)</f>
        <v>0</v>
      </c>
      <c r="K150" s="143"/>
      <c r="L150" s="31"/>
      <c r="M150" s="144" t="s">
        <v>1</v>
      </c>
      <c r="N150" s="145" t="s">
        <v>39</v>
      </c>
      <c r="O150" s="146">
        <v>0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48" t="s">
        <v>138</v>
      </c>
      <c r="AT150" s="148" t="s">
        <v>134</v>
      </c>
      <c r="AU150" s="148" t="s">
        <v>84</v>
      </c>
      <c r="AY150" s="18" t="s">
        <v>133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8" t="s">
        <v>82</v>
      </c>
      <c r="BK150" s="149">
        <f>ROUND(I150*H150,2)</f>
        <v>0</v>
      </c>
      <c r="BL150" s="18" t="s">
        <v>138</v>
      </c>
      <c r="BM150" s="148" t="s">
        <v>175</v>
      </c>
    </row>
    <row r="151" spans="1:65" s="2" customFormat="1" ht="16.5" customHeight="1">
      <c r="A151" s="30"/>
      <c r="B151" s="136"/>
      <c r="C151" s="137" t="s">
        <v>155</v>
      </c>
      <c r="D151" s="137" t="s">
        <v>134</v>
      </c>
      <c r="E151" s="138" t="s">
        <v>1752</v>
      </c>
      <c r="F151" s="139" t="s">
        <v>1753</v>
      </c>
      <c r="G151" s="140" t="s">
        <v>655</v>
      </c>
      <c r="H151" s="141">
        <v>1</v>
      </c>
      <c r="I151" s="242"/>
      <c r="J151" s="142">
        <f>ROUND(I151*H151,2)</f>
        <v>0</v>
      </c>
      <c r="K151" s="143"/>
      <c r="L151" s="31"/>
      <c r="M151" s="144" t="s">
        <v>1</v>
      </c>
      <c r="N151" s="145" t="s">
        <v>39</v>
      </c>
      <c r="O151" s="146">
        <v>0</v>
      </c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48" t="s">
        <v>138</v>
      </c>
      <c r="AT151" s="148" t="s">
        <v>134</v>
      </c>
      <c r="AU151" s="148" t="s">
        <v>84</v>
      </c>
      <c r="AY151" s="18" t="s">
        <v>133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8" t="s">
        <v>82</v>
      </c>
      <c r="BK151" s="149">
        <f>ROUND(I151*H151,2)</f>
        <v>0</v>
      </c>
      <c r="BL151" s="18" t="s">
        <v>138</v>
      </c>
      <c r="BM151" s="148" t="s">
        <v>179</v>
      </c>
    </row>
    <row r="152" spans="1:65" s="2" customFormat="1" ht="16.5" customHeight="1">
      <c r="A152" s="30"/>
      <c r="B152" s="136"/>
      <c r="C152" s="137" t="s">
        <v>181</v>
      </c>
      <c r="D152" s="137" t="s">
        <v>134</v>
      </c>
      <c r="E152" s="138" t="s">
        <v>1754</v>
      </c>
      <c r="F152" s="139" t="s">
        <v>1755</v>
      </c>
      <c r="G152" s="140" t="s">
        <v>655</v>
      </c>
      <c r="H152" s="141">
        <v>1</v>
      </c>
      <c r="I152" s="242"/>
      <c r="J152" s="142">
        <f>ROUND(I152*H152,2)</f>
        <v>0</v>
      </c>
      <c r="K152" s="143"/>
      <c r="L152" s="31"/>
      <c r="M152" s="144" t="s">
        <v>1</v>
      </c>
      <c r="N152" s="145" t="s">
        <v>39</v>
      </c>
      <c r="O152" s="146">
        <v>0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48" t="s">
        <v>138</v>
      </c>
      <c r="AT152" s="148" t="s">
        <v>134</v>
      </c>
      <c r="AU152" s="148" t="s">
        <v>84</v>
      </c>
      <c r="AY152" s="18" t="s">
        <v>133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8" t="s">
        <v>82</v>
      </c>
      <c r="BK152" s="149">
        <f>ROUND(I152*H152,2)</f>
        <v>0</v>
      </c>
      <c r="BL152" s="18" t="s">
        <v>138</v>
      </c>
      <c r="BM152" s="148" t="s">
        <v>184</v>
      </c>
    </row>
    <row r="153" spans="1:65" s="2" customFormat="1" ht="24.2" customHeight="1">
      <c r="A153" s="30"/>
      <c r="B153" s="136"/>
      <c r="C153" s="137" t="s">
        <v>160</v>
      </c>
      <c r="D153" s="137" t="s">
        <v>134</v>
      </c>
      <c r="E153" s="138" t="s">
        <v>1756</v>
      </c>
      <c r="F153" s="139" t="s">
        <v>1757</v>
      </c>
      <c r="G153" s="140" t="s">
        <v>655</v>
      </c>
      <c r="H153" s="141">
        <v>1</v>
      </c>
      <c r="I153" s="242"/>
      <c r="J153" s="142">
        <f>ROUND(I153*H153,2)</f>
        <v>0</v>
      </c>
      <c r="K153" s="143"/>
      <c r="L153" s="31"/>
      <c r="M153" s="144" t="s">
        <v>1</v>
      </c>
      <c r="N153" s="145" t="s">
        <v>39</v>
      </c>
      <c r="O153" s="146">
        <v>0</v>
      </c>
      <c r="P153" s="146">
        <f>O153*H153</f>
        <v>0</v>
      </c>
      <c r="Q153" s="146">
        <v>0</v>
      </c>
      <c r="R153" s="146">
        <f>Q153*H153</f>
        <v>0</v>
      </c>
      <c r="S153" s="146">
        <v>0</v>
      </c>
      <c r="T153" s="147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48" t="s">
        <v>138</v>
      </c>
      <c r="AT153" s="148" t="s">
        <v>134</v>
      </c>
      <c r="AU153" s="148" t="s">
        <v>84</v>
      </c>
      <c r="AY153" s="18" t="s">
        <v>133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8" t="s">
        <v>82</v>
      </c>
      <c r="BK153" s="149">
        <f>ROUND(I153*H153,2)</f>
        <v>0</v>
      </c>
      <c r="BL153" s="18" t="s">
        <v>138</v>
      </c>
      <c r="BM153" s="148" t="s">
        <v>187</v>
      </c>
    </row>
    <row r="154" spans="2:63" s="11" customFormat="1" ht="25.9" customHeight="1">
      <c r="B154" s="126"/>
      <c r="D154" s="127" t="s">
        <v>73</v>
      </c>
      <c r="E154" s="128" t="s">
        <v>1758</v>
      </c>
      <c r="F154" s="128" t="s">
        <v>1759</v>
      </c>
      <c r="J154" s="129">
        <f>BK154</f>
        <v>0</v>
      </c>
      <c r="L154" s="126"/>
      <c r="M154" s="130"/>
      <c r="N154" s="131"/>
      <c r="O154" s="131"/>
      <c r="P154" s="132">
        <f>P155+P163+P165</f>
        <v>0</v>
      </c>
      <c r="Q154" s="131"/>
      <c r="R154" s="132">
        <f>R155+R163+R165</f>
        <v>0</v>
      </c>
      <c r="S154" s="131"/>
      <c r="T154" s="133">
        <f>T155+T163+T165</f>
        <v>0</v>
      </c>
      <c r="AR154" s="127" t="s">
        <v>82</v>
      </c>
      <c r="AT154" s="134" t="s">
        <v>73</v>
      </c>
      <c r="AU154" s="134" t="s">
        <v>74</v>
      </c>
      <c r="AY154" s="127" t="s">
        <v>133</v>
      </c>
      <c r="BK154" s="135">
        <f>BK155+BK163+BK165</f>
        <v>0</v>
      </c>
    </row>
    <row r="155" spans="2:63" s="11" customFormat="1" ht="22.9" customHeight="1">
      <c r="B155" s="126"/>
      <c r="D155" s="127" t="s">
        <v>73</v>
      </c>
      <c r="E155" s="162" t="s">
        <v>1731</v>
      </c>
      <c r="F155" s="162" t="s">
        <v>226</v>
      </c>
      <c r="J155" s="163">
        <f>BK155</f>
        <v>0</v>
      </c>
      <c r="L155" s="126"/>
      <c r="M155" s="130"/>
      <c r="N155" s="131"/>
      <c r="O155" s="131"/>
      <c r="P155" s="132">
        <f>SUM(P156:P162)</f>
        <v>0</v>
      </c>
      <c r="Q155" s="131"/>
      <c r="R155" s="132">
        <f>SUM(R156:R162)</f>
        <v>0</v>
      </c>
      <c r="S155" s="131"/>
      <c r="T155" s="133">
        <f>SUM(T156:T162)</f>
        <v>0</v>
      </c>
      <c r="AR155" s="127" t="s">
        <v>82</v>
      </c>
      <c r="AT155" s="134" t="s">
        <v>73</v>
      </c>
      <c r="AU155" s="134" t="s">
        <v>82</v>
      </c>
      <c r="AY155" s="127" t="s">
        <v>133</v>
      </c>
      <c r="BK155" s="135">
        <f>SUM(BK156:BK162)</f>
        <v>0</v>
      </c>
    </row>
    <row r="156" spans="1:65" s="2" customFormat="1" ht="16.5" customHeight="1">
      <c r="A156" s="30"/>
      <c r="B156" s="136"/>
      <c r="C156" s="137" t="s">
        <v>191</v>
      </c>
      <c r="D156" s="137" t="s">
        <v>134</v>
      </c>
      <c r="E156" s="138" t="s">
        <v>1732</v>
      </c>
      <c r="F156" s="139" t="s">
        <v>1733</v>
      </c>
      <c r="G156" s="140" t="s">
        <v>229</v>
      </c>
      <c r="H156" s="141">
        <v>60.5</v>
      </c>
      <c r="I156" s="242"/>
      <c r="J156" s="142">
        <f aca="true" t="shared" si="10" ref="J156:J162">ROUND(I156*H156,2)</f>
        <v>0</v>
      </c>
      <c r="K156" s="143"/>
      <c r="L156" s="31"/>
      <c r="M156" s="144" t="s">
        <v>1</v>
      </c>
      <c r="N156" s="145" t="s">
        <v>39</v>
      </c>
      <c r="O156" s="146">
        <v>0</v>
      </c>
      <c r="P156" s="146">
        <f aca="true" t="shared" si="11" ref="P156:P162">O156*H156</f>
        <v>0</v>
      </c>
      <c r="Q156" s="146">
        <v>0</v>
      </c>
      <c r="R156" s="146">
        <f aca="true" t="shared" si="12" ref="R156:R162">Q156*H156</f>
        <v>0</v>
      </c>
      <c r="S156" s="146">
        <v>0</v>
      </c>
      <c r="T156" s="147">
        <f aca="true" t="shared" si="13" ref="T156:T162"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48" t="s">
        <v>138</v>
      </c>
      <c r="AT156" s="148" t="s">
        <v>134</v>
      </c>
      <c r="AU156" s="148" t="s">
        <v>84</v>
      </c>
      <c r="AY156" s="18" t="s">
        <v>133</v>
      </c>
      <c r="BE156" s="149">
        <f aca="true" t="shared" si="14" ref="BE156:BE162">IF(N156="základní",J156,0)</f>
        <v>0</v>
      </c>
      <c r="BF156" s="149">
        <f aca="true" t="shared" si="15" ref="BF156:BF162">IF(N156="snížená",J156,0)</f>
        <v>0</v>
      </c>
      <c r="BG156" s="149">
        <f aca="true" t="shared" si="16" ref="BG156:BG162">IF(N156="zákl. přenesená",J156,0)</f>
        <v>0</v>
      </c>
      <c r="BH156" s="149">
        <f aca="true" t="shared" si="17" ref="BH156:BH162">IF(N156="sníž. přenesená",J156,0)</f>
        <v>0</v>
      </c>
      <c r="BI156" s="149">
        <f aca="true" t="shared" si="18" ref="BI156:BI162">IF(N156="nulová",J156,0)</f>
        <v>0</v>
      </c>
      <c r="BJ156" s="18" t="s">
        <v>82</v>
      </c>
      <c r="BK156" s="149">
        <f aca="true" t="shared" si="19" ref="BK156:BK162">ROUND(I156*H156,2)</f>
        <v>0</v>
      </c>
      <c r="BL156" s="18" t="s">
        <v>138</v>
      </c>
      <c r="BM156" s="148" t="s">
        <v>195</v>
      </c>
    </row>
    <row r="157" spans="1:65" s="2" customFormat="1" ht="16.5" customHeight="1">
      <c r="A157" s="30"/>
      <c r="B157" s="136"/>
      <c r="C157" s="137" t="s">
        <v>165</v>
      </c>
      <c r="D157" s="137" t="s">
        <v>134</v>
      </c>
      <c r="E157" s="138" t="s">
        <v>1734</v>
      </c>
      <c r="F157" s="139" t="s">
        <v>1735</v>
      </c>
      <c r="G157" s="140" t="s">
        <v>262</v>
      </c>
      <c r="H157" s="141">
        <v>100.8</v>
      </c>
      <c r="I157" s="242"/>
      <c r="J157" s="142">
        <f t="shared" si="10"/>
        <v>0</v>
      </c>
      <c r="K157" s="143"/>
      <c r="L157" s="31"/>
      <c r="M157" s="144" t="s">
        <v>1</v>
      </c>
      <c r="N157" s="145" t="s">
        <v>39</v>
      </c>
      <c r="O157" s="146">
        <v>0</v>
      </c>
      <c r="P157" s="146">
        <f t="shared" si="11"/>
        <v>0</v>
      </c>
      <c r="Q157" s="146">
        <v>0</v>
      </c>
      <c r="R157" s="146">
        <f t="shared" si="12"/>
        <v>0</v>
      </c>
      <c r="S157" s="146">
        <v>0</v>
      </c>
      <c r="T157" s="147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48" t="s">
        <v>138</v>
      </c>
      <c r="AT157" s="148" t="s">
        <v>134</v>
      </c>
      <c r="AU157" s="148" t="s">
        <v>84</v>
      </c>
      <c r="AY157" s="18" t="s">
        <v>133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8" t="s">
        <v>82</v>
      </c>
      <c r="BK157" s="149">
        <f t="shared" si="19"/>
        <v>0</v>
      </c>
      <c r="BL157" s="18" t="s">
        <v>138</v>
      </c>
      <c r="BM157" s="148" t="s">
        <v>199</v>
      </c>
    </row>
    <row r="158" spans="1:65" s="2" customFormat="1" ht="16.5" customHeight="1">
      <c r="A158" s="30"/>
      <c r="B158" s="136"/>
      <c r="C158" s="137" t="s">
        <v>8</v>
      </c>
      <c r="D158" s="137" t="s">
        <v>134</v>
      </c>
      <c r="E158" s="138" t="s">
        <v>1736</v>
      </c>
      <c r="F158" s="139" t="s">
        <v>1737</v>
      </c>
      <c r="G158" s="140" t="s">
        <v>262</v>
      </c>
      <c r="H158" s="141">
        <v>100.8</v>
      </c>
      <c r="I158" s="242"/>
      <c r="J158" s="142">
        <f t="shared" si="10"/>
        <v>0</v>
      </c>
      <c r="K158" s="143"/>
      <c r="L158" s="31"/>
      <c r="M158" s="144" t="s">
        <v>1</v>
      </c>
      <c r="N158" s="145" t="s">
        <v>39</v>
      </c>
      <c r="O158" s="146">
        <v>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48" t="s">
        <v>138</v>
      </c>
      <c r="AT158" s="148" t="s">
        <v>134</v>
      </c>
      <c r="AU158" s="148" t="s">
        <v>84</v>
      </c>
      <c r="AY158" s="18" t="s">
        <v>133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8" t="s">
        <v>82</v>
      </c>
      <c r="BK158" s="149">
        <f t="shared" si="19"/>
        <v>0</v>
      </c>
      <c r="BL158" s="18" t="s">
        <v>138</v>
      </c>
      <c r="BM158" s="148" t="s">
        <v>276</v>
      </c>
    </row>
    <row r="159" spans="1:65" s="2" customFormat="1" ht="16.5" customHeight="1">
      <c r="A159" s="30"/>
      <c r="B159" s="136"/>
      <c r="C159" s="137" t="s">
        <v>169</v>
      </c>
      <c r="D159" s="137" t="s">
        <v>134</v>
      </c>
      <c r="E159" s="138" t="s">
        <v>1738</v>
      </c>
      <c r="F159" s="139" t="s">
        <v>1739</v>
      </c>
      <c r="G159" s="140" t="s">
        <v>229</v>
      </c>
      <c r="H159" s="141">
        <v>7.2</v>
      </c>
      <c r="I159" s="242"/>
      <c r="J159" s="142">
        <f t="shared" si="10"/>
        <v>0</v>
      </c>
      <c r="K159" s="143"/>
      <c r="L159" s="31"/>
      <c r="M159" s="144" t="s">
        <v>1</v>
      </c>
      <c r="N159" s="145" t="s">
        <v>39</v>
      </c>
      <c r="O159" s="146">
        <v>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48" t="s">
        <v>138</v>
      </c>
      <c r="AT159" s="148" t="s">
        <v>134</v>
      </c>
      <c r="AU159" s="148" t="s">
        <v>84</v>
      </c>
      <c r="AY159" s="18" t="s">
        <v>133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8" t="s">
        <v>82</v>
      </c>
      <c r="BK159" s="149">
        <f t="shared" si="19"/>
        <v>0</v>
      </c>
      <c r="BL159" s="18" t="s">
        <v>138</v>
      </c>
      <c r="BM159" s="148" t="s">
        <v>281</v>
      </c>
    </row>
    <row r="160" spans="1:65" s="2" customFormat="1" ht="16.5" customHeight="1">
      <c r="A160" s="30"/>
      <c r="B160" s="136"/>
      <c r="C160" s="137" t="s">
        <v>283</v>
      </c>
      <c r="D160" s="137" t="s">
        <v>134</v>
      </c>
      <c r="E160" s="138" t="s">
        <v>1740</v>
      </c>
      <c r="F160" s="139" t="s">
        <v>1741</v>
      </c>
      <c r="G160" s="140" t="s">
        <v>229</v>
      </c>
      <c r="H160" s="141">
        <v>7.2</v>
      </c>
      <c r="I160" s="242"/>
      <c r="J160" s="142">
        <f t="shared" si="10"/>
        <v>0</v>
      </c>
      <c r="K160" s="143"/>
      <c r="L160" s="31"/>
      <c r="M160" s="144" t="s">
        <v>1</v>
      </c>
      <c r="N160" s="145" t="s">
        <v>39</v>
      </c>
      <c r="O160" s="146">
        <v>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48" t="s">
        <v>138</v>
      </c>
      <c r="AT160" s="148" t="s">
        <v>134</v>
      </c>
      <c r="AU160" s="148" t="s">
        <v>84</v>
      </c>
      <c r="AY160" s="18" t="s">
        <v>133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8" t="s">
        <v>82</v>
      </c>
      <c r="BK160" s="149">
        <f t="shared" si="19"/>
        <v>0</v>
      </c>
      <c r="BL160" s="18" t="s">
        <v>138</v>
      </c>
      <c r="BM160" s="148" t="s">
        <v>286</v>
      </c>
    </row>
    <row r="161" spans="1:65" s="2" customFormat="1" ht="16.5" customHeight="1">
      <c r="A161" s="30"/>
      <c r="B161" s="136"/>
      <c r="C161" s="137" t="s">
        <v>175</v>
      </c>
      <c r="D161" s="137" t="s">
        <v>134</v>
      </c>
      <c r="E161" s="138" t="s">
        <v>1742</v>
      </c>
      <c r="F161" s="139" t="s">
        <v>1743</v>
      </c>
      <c r="G161" s="140" t="s">
        <v>229</v>
      </c>
      <c r="H161" s="141">
        <v>7.3</v>
      </c>
      <c r="I161" s="242"/>
      <c r="J161" s="142">
        <f t="shared" si="10"/>
        <v>0</v>
      </c>
      <c r="K161" s="143"/>
      <c r="L161" s="31"/>
      <c r="M161" s="144" t="s">
        <v>1</v>
      </c>
      <c r="N161" s="145" t="s">
        <v>39</v>
      </c>
      <c r="O161" s="146">
        <v>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48" t="s">
        <v>138</v>
      </c>
      <c r="AT161" s="148" t="s">
        <v>134</v>
      </c>
      <c r="AU161" s="148" t="s">
        <v>84</v>
      </c>
      <c r="AY161" s="18" t="s">
        <v>133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8" t="s">
        <v>82</v>
      </c>
      <c r="BK161" s="149">
        <f t="shared" si="19"/>
        <v>0</v>
      </c>
      <c r="BL161" s="18" t="s">
        <v>138</v>
      </c>
      <c r="BM161" s="148" t="s">
        <v>290</v>
      </c>
    </row>
    <row r="162" spans="1:65" s="2" customFormat="1" ht="16.5" customHeight="1">
      <c r="A162" s="30"/>
      <c r="B162" s="136"/>
      <c r="C162" s="137" t="s">
        <v>302</v>
      </c>
      <c r="D162" s="137" t="s">
        <v>134</v>
      </c>
      <c r="E162" s="138" t="s">
        <v>1746</v>
      </c>
      <c r="F162" s="139" t="s">
        <v>1747</v>
      </c>
      <c r="G162" s="140" t="s">
        <v>229</v>
      </c>
      <c r="H162" s="141">
        <v>53.3</v>
      </c>
      <c r="I162" s="242"/>
      <c r="J162" s="142">
        <f t="shared" si="10"/>
        <v>0</v>
      </c>
      <c r="K162" s="143"/>
      <c r="L162" s="31"/>
      <c r="M162" s="144" t="s">
        <v>1</v>
      </c>
      <c r="N162" s="145" t="s">
        <v>39</v>
      </c>
      <c r="O162" s="146">
        <v>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48" t="s">
        <v>138</v>
      </c>
      <c r="AT162" s="148" t="s">
        <v>134</v>
      </c>
      <c r="AU162" s="148" t="s">
        <v>84</v>
      </c>
      <c r="AY162" s="18" t="s">
        <v>133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8" t="s">
        <v>82</v>
      </c>
      <c r="BK162" s="149">
        <f t="shared" si="19"/>
        <v>0</v>
      </c>
      <c r="BL162" s="18" t="s">
        <v>138</v>
      </c>
      <c r="BM162" s="148" t="s">
        <v>305</v>
      </c>
    </row>
    <row r="163" spans="2:63" s="11" customFormat="1" ht="22.9" customHeight="1">
      <c r="B163" s="126"/>
      <c r="D163" s="127" t="s">
        <v>73</v>
      </c>
      <c r="E163" s="162" t="s">
        <v>1760</v>
      </c>
      <c r="F163" s="162" t="s">
        <v>1761</v>
      </c>
      <c r="J163" s="163">
        <f>BK163</f>
        <v>0</v>
      </c>
      <c r="L163" s="126"/>
      <c r="M163" s="130"/>
      <c r="N163" s="131"/>
      <c r="O163" s="131"/>
      <c r="P163" s="132">
        <f>P164</f>
        <v>0</v>
      </c>
      <c r="Q163" s="131"/>
      <c r="R163" s="132">
        <f>R164</f>
        <v>0</v>
      </c>
      <c r="S163" s="131"/>
      <c r="T163" s="133">
        <f>T164</f>
        <v>0</v>
      </c>
      <c r="AR163" s="127" t="s">
        <v>82</v>
      </c>
      <c r="AT163" s="134" t="s">
        <v>73</v>
      </c>
      <c r="AU163" s="134" t="s">
        <v>82</v>
      </c>
      <c r="AY163" s="127" t="s">
        <v>133</v>
      </c>
      <c r="BK163" s="135">
        <f>BK164</f>
        <v>0</v>
      </c>
    </row>
    <row r="164" spans="1:65" s="2" customFormat="1" ht="16.5" customHeight="1">
      <c r="A164" s="30"/>
      <c r="B164" s="136"/>
      <c r="C164" s="137" t="s">
        <v>179</v>
      </c>
      <c r="D164" s="137" t="s">
        <v>134</v>
      </c>
      <c r="E164" s="138" t="s">
        <v>1762</v>
      </c>
      <c r="F164" s="139" t="s">
        <v>1763</v>
      </c>
      <c r="G164" s="140" t="s">
        <v>240</v>
      </c>
      <c r="H164" s="141">
        <v>14</v>
      </c>
      <c r="I164" s="242"/>
      <c r="J164" s="142">
        <f>ROUND(I164*H164,2)</f>
        <v>0</v>
      </c>
      <c r="K164" s="143"/>
      <c r="L164" s="31"/>
      <c r="M164" s="144" t="s">
        <v>1</v>
      </c>
      <c r="N164" s="145" t="s">
        <v>39</v>
      </c>
      <c r="O164" s="146">
        <v>0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48" t="s">
        <v>138</v>
      </c>
      <c r="AT164" s="148" t="s">
        <v>134</v>
      </c>
      <c r="AU164" s="148" t="s">
        <v>84</v>
      </c>
      <c r="AY164" s="18" t="s">
        <v>133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8" t="s">
        <v>82</v>
      </c>
      <c r="BK164" s="149">
        <f>ROUND(I164*H164,2)</f>
        <v>0</v>
      </c>
      <c r="BL164" s="18" t="s">
        <v>138</v>
      </c>
      <c r="BM164" s="148" t="s">
        <v>310</v>
      </c>
    </row>
    <row r="165" spans="2:63" s="11" customFormat="1" ht="22.9" customHeight="1">
      <c r="B165" s="126"/>
      <c r="D165" s="127" t="s">
        <v>73</v>
      </c>
      <c r="E165" s="162" t="s">
        <v>1764</v>
      </c>
      <c r="F165" s="162" t="s">
        <v>1765</v>
      </c>
      <c r="J165" s="163">
        <f>BK165</f>
        <v>0</v>
      </c>
      <c r="L165" s="126"/>
      <c r="M165" s="130"/>
      <c r="N165" s="131"/>
      <c r="O165" s="131"/>
      <c r="P165" s="132">
        <f>SUM(P166:P178)</f>
        <v>0</v>
      </c>
      <c r="Q165" s="131"/>
      <c r="R165" s="132">
        <f>SUM(R166:R178)</f>
        <v>0</v>
      </c>
      <c r="S165" s="131"/>
      <c r="T165" s="133">
        <f>SUM(T166:T178)</f>
        <v>0</v>
      </c>
      <c r="AR165" s="127" t="s">
        <v>82</v>
      </c>
      <c r="AT165" s="134" t="s">
        <v>73</v>
      </c>
      <c r="AU165" s="134" t="s">
        <v>82</v>
      </c>
      <c r="AY165" s="127" t="s">
        <v>133</v>
      </c>
      <c r="BK165" s="135">
        <f>SUM(BK166:BK178)</f>
        <v>0</v>
      </c>
    </row>
    <row r="166" spans="1:65" s="2" customFormat="1" ht="16.5" customHeight="1">
      <c r="A166" s="30"/>
      <c r="B166" s="136"/>
      <c r="C166" s="137" t="s">
        <v>7</v>
      </c>
      <c r="D166" s="137" t="s">
        <v>134</v>
      </c>
      <c r="E166" s="138" t="s">
        <v>1766</v>
      </c>
      <c r="F166" s="139" t="s">
        <v>1767</v>
      </c>
      <c r="G166" s="140" t="s">
        <v>240</v>
      </c>
      <c r="H166" s="141">
        <v>11</v>
      </c>
      <c r="I166" s="242"/>
      <c r="J166" s="142">
        <f aca="true" t="shared" si="20" ref="J166:J177">ROUND(I166*H166,2)</f>
        <v>0</v>
      </c>
      <c r="K166" s="143"/>
      <c r="L166" s="31"/>
      <c r="M166" s="144" t="s">
        <v>1</v>
      </c>
      <c r="N166" s="145" t="s">
        <v>39</v>
      </c>
      <c r="O166" s="146">
        <v>0</v>
      </c>
      <c r="P166" s="146">
        <f aca="true" t="shared" si="21" ref="P166:P177">O166*H166</f>
        <v>0</v>
      </c>
      <c r="Q166" s="146">
        <v>0</v>
      </c>
      <c r="R166" s="146">
        <f aca="true" t="shared" si="22" ref="R166:R177">Q166*H166</f>
        <v>0</v>
      </c>
      <c r="S166" s="146">
        <v>0</v>
      </c>
      <c r="T166" s="147">
        <f aca="true" t="shared" si="23" ref="T166:T177"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48" t="s">
        <v>138</v>
      </c>
      <c r="AT166" s="148" t="s">
        <v>134</v>
      </c>
      <c r="AU166" s="148" t="s">
        <v>84</v>
      </c>
      <c r="AY166" s="18" t="s">
        <v>133</v>
      </c>
      <c r="BE166" s="149">
        <f aca="true" t="shared" si="24" ref="BE166:BE177">IF(N166="základní",J166,0)</f>
        <v>0</v>
      </c>
      <c r="BF166" s="149">
        <f aca="true" t="shared" si="25" ref="BF166:BF177">IF(N166="snížená",J166,0)</f>
        <v>0</v>
      </c>
      <c r="BG166" s="149">
        <f aca="true" t="shared" si="26" ref="BG166:BG177">IF(N166="zákl. přenesená",J166,0)</f>
        <v>0</v>
      </c>
      <c r="BH166" s="149">
        <f aca="true" t="shared" si="27" ref="BH166:BH177">IF(N166="sníž. přenesená",J166,0)</f>
        <v>0</v>
      </c>
      <c r="BI166" s="149">
        <f aca="true" t="shared" si="28" ref="BI166:BI177">IF(N166="nulová",J166,0)</f>
        <v>0</v>
      </c>
      <c r="BJ166" s="18" t="s">
        <v>82</v>
      </c>
      <c r="BK166" s="149">
        <f aca="true" t="shared" si="29" ref="BK166:BK177">ROUND(I166*H166,2)</f>
        <v>0</v>
      </c>
      <c r="BL166" s="18" t="s">
        <v>138</v>
      </c>
      <c r="BM166" s="148" t="s">
        <v>315</v>
      </c>
    </row>
    <row r="167" spans="1:65" s="2" customFormat="1" ht="16.5" customHeight="1">
      <c r="A167" s="30"/>
      <c r="B167" s="136"/>
      <c r="C167" s="137" t="s">
        <v>184</v>
      </c>
      <c r="D167" s="137" t="s">
        <v>134</v>
      </c>
      <c r="E167" s="138" t="s">
        <v>1768</v>
      </c>
      <c r="F167" s="139" t="s">
        <v>1769</v>
      </c>
      <c r="G167" s="140" t="s">
        <v>240</v>
      </c>
      <c r="H167" s="141">
        <v>9</v>
      </c>
      <c r="I167" s="242"/>
      <c r="J167" s="142">
        <f t="shared" si="20"/>
        <v>0</v>
      </c>
      <c r="K167" s="143"/>
      <c r="L167" s="31"/>
      <c r="M167" s="144" t="s">
        <v>1</v>
      </c>
      <c r="N167" s="145" t="s">
        <v>39</v>
      </c>
      <c r="O167" s="146">
        <v>0</v>
      </c>
      <c r="P167" s="146">
        <f t="shared" si="21"/>
        <v>0</v>
      </c>
      <c r="Q167" s="146">
        <v>0</v>
      </c>
      <c r="R167" s="146">
        <f t="shared" si="22"/>
        <v>0</v>
      </c>
      <c r="S167" s="146">
        <v>0</v>
      </c>
      <c r="T167" s="147">
        <f t="shared" si="2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48" t="s">
        <v>138</v>
      </c>
      <c r="AT167" s="148" t="s">
        <v>134</v>
      </c>
      <c r="AU167" s="148" t="s">
        <v>84</v>
      </c>
      <c r="AY167" s="18" t="s">
        <v>133</v>
      </c>
      <c r="BE167" s="149">
        <f t="shared" si="24"/>
        <v>0</v>
      </c>
      <c r="BF167" s="149">
        <f t="shared" si="25"/>
        <v>0</v>
      </c>
      <c r="BG167" s="149">
        <f t="shared" si="26"/>
        <v>0</v>
      </c>
      <c r="BH167" s="149">
        <f t="shared" si="27"/>
        <v>0</v>
      </c>
      <c r="BI167" s="149">
        <f t="shared" si="28"/>
        <v>0</v>
      </c>
      <c r="BJ167" s="18" t="s">
        <v>82</v>
      </c>
      <c r="BK167" s="149">
        <f t="shared" si="29"/>
        <v>0</v>
      </c>
      <c r="BL167" s="18" t="s">
        <v>138</v>
      </c>
      <c r="BM167" s="148" t="s">
        <v>322</v>
      </c>
    </row>
    <row r="168" spans="1:65" s="2" customFormat="1" ht="16.5" customHeight="1">
      <c r="A168" s="30"/>
      <c r="B168" s="136"/>
      <c r="C168" s="137" t="s">
        <v>325</v>
      </c>
      <c r="D168" s="137" t="s">
        <v>134</v>
      </c>
      <c r="E168" s="138" t="s">
        <v>1770</v>
      </c>
      <c r="F168" s="139" t="s">
        <v>1771</v>
      </c>
      <c r="G168" s="140" t="s">
        <v>240</v>
      </c>
      <c r="H168" s="141">
        <v>10</v>
      </c>
      <c r="I168" s="242"/>
      <c r="J168" s="142">
        <f t="shared" si="20"/>
        <v>0</v>
      </c>
      <c r="K168" s="143"/>
      <c r="L168" s="31"/>
      <c r="M168" s="144" t="s">
        <v>1</v>
      </c>
      <c r="N168" s="145" t="s">
        <v>39</v>
      </c>
      <c r="O168" s="146">
        <v>0</v>
      </c>
      <c r="P168" s="146">
        <f t="shared" si="21"/>
        <v>0</v>
      </c>
      <c r="Q168" s="146">
        <v>0</v>
      </c>
      <c r="R168" s="146">
        <f t="shared" si="22"/>
        <v>0</v>
      </c>
      <c r="S168" s="146">
        <v>0</v>
      </c>
      <c r="T168" s="147">
        <f t="shared" si="2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48" t="s">
        <v>138</v>
      </c>
      <c r="AT168" s="148" t="s">
        <v>134</v>
      </c>
      <c r="AU168" s="148" t="s">
        <v>84</v>
      </c>
      <c r="AY168" s="18" t="s">
        <v>133</v>
      </c>
      <c r="BE168" s="149">
        <f t="shared" si="24"/>
        <v>0</v>
      </c>
      <c r="BF168" s="149">
        <f t="shared" si="25"/>
        <v>0</v>
      </c>
      <c r="BG168" s="149">
        <f t="shared" si="26"/>
        <v>0</v>
      </c>
      <c r="BH168" s="149">
        <f t="shared" si="27"/>
        <v>0</v>
      </c>
      <c r="BI168" s="149">
        <f t="shared" si="28"/>
        <v>0</v>
      </c>
      <c r="BJ168" s="18" t="s">
        <v>82</v>
      </c>
      <c r="BK168" s="149">
        <f t="shared" si="29"/>
        <v>0</v>
      </c>
      <c r="BL168" s="18" t="s">
        <v>138</v>
      </c>
      <c r="BM168" s="148" t="s">
        <v>328</v>
      </c>
    </row>
    <row r="169" spans="1:65" s="2" customFormat="1" ht="16.5" customHeight="1">
      <c r="A169" s="30"/>
      <c r="B169" s="136"/>
      <c r="C169" s="137" t="s">
        <v>187</v>
      </c>
      <c r="D169" s="137" t="s">
        <v>134</v>
      </c>
      <c r="E169" s="138" t="s">
        <v>1772</v>
      </c>
      <c r="F169" s="139" t="s">
        <v>1773</v>
      </c>
      <c r="G169" s="140" t="s">
        <v>240</v>
      </c>
      <c r="H169" s="141">
        <v>27</v>
      </c>
      <c r="I169" s="242"/>
      <c r="J169" s="142">
        <f t="shared" si="20"/>
        <v>0</v>
      </c>
      <c r="K169" s="143"/>
      <c r="L169" s="31"/>
      <c r="M169" s="144" t="s">
        <v>1</v>
      </c>
      <c r="N169" s="145" t="s">
        <v>39</v>
      </c>
      <c r="O169" s="146">
        <v>0</v>
      </c>
      <c r="P169" s="146">
        <f t="shared" si="21"/>
        <v>0</v>
      </c>
      <c r="Q169" s="146">
        <v>0</v>
      </c>
      <c r="R169" s="146">
        <f t="shared" si="22"/>
        <v>0</v>
      </c>
      <c r="S169" s="146">
        <v>0</v>
      </c>
      <c r="T169" s="147">
        <f t="shared" si="2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48" t="s">
        <v>138</v>
      </c>
      <c r="AT169" s="148" t="s">
        <v>134</v>
      </c>
      <c r="AU169" s="148" t="s">
        <v>84</v>
      </c>
      <c r="AY169" s="18" t="s">
        <v>133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18" t="s">
        <v>82</v>
      </c>
      <c r="BK169" s="149">
        <f t="shared" si="29"/>
        <v>0</v>
      </c>
      <c r="BL169" s="18" t="s">
        <v>138</v>
      </c>
      <c r="BM169" s="148" t="s">
        <v>331</v>
      </c>
    </row>
    <row r="170" spans="1:65" s="2" customFormat="1" ht="16.5" customHeight="1">
      <c r="A170" s="30"/>
      <c r="B170" s="136"/>
      <c r="C170" s="137" t="s">
        <v>334</v>
      </c>
      <c r="D170" s="137" t="s">
        <v>134</v>
      </c>
      <c r="E170" s="138" t="s">
        <v>1774</v>
      </c>
      <c r="F170" s="139" t="s">
        <v>1775</v>
      </c>
      <c r="G170" s="140" t="s">
        <v>240</v>
      </c>
      <c r="H170" s="141">
        <v>3</v>
      </c>
      <c r="I170" s="242"/>
      <c r="J170" s="142">
        <f t="shared" si="20"/>
        <v>0</v>
      </c>
      <c r="K170" s="143"/>
      <c r="L170" s="31"/>
      <c r="M170" s="144" t="s">
        <v>1</v>
      </c>
      <c r="N170" s="145" t="s">
        <v>39</v>
      </c>
      <c r="O170" s="146">
        <v>0</v>
      </c>
      <c r="P170" s="146">
        <f t="shared" si="21"/>
        <v>0</v>
      </c>
      <c r="Q170" s="146">
        <v>0</v>
      </c>
      <c r="R170" s="146">
        <f t="shared" si="22"/>
        <v>0</v>
      </c>
      <c r="S170" s="146">
        <v>0</v>
      </c>
      <c r="T170" s="147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48" t="s">
        <v>138</v>
      </c>
      <c r="AT170" s="148" t="s">
        <v>134</v>
      </c>
      <c r="AU170" s="148" t="s">
        <v>84</v>
      </c>
      <c r="AY170" s="18" t="s">
        <v>133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18" t="s">
        <v>82</v>
      </c>
      <c r="BK170" s="149">
        <f t="shared" si="29"/>
        <v>0</v>
      </c>
      <c r="BL170" s="18" t="s">
        <v>138</v>
      </c>
      <c r="BM170" s="148" t="s">
        <v>337</v>
      </c>
    </row>
    <row r="171" spans="1:65" s="2" customFormat="1" ht="16.5" customHeight="1">
      <c r="A171" s="30"/>
      <c r="B171" s="136"/>
      <c r="C171" s="137" t="s">
        <v>195</v>
      </c>
      <c r="D171" s="137" t="s">
        <v>134</v>
      </c>
      <c r="E171" s="138" t="s">
        <v>1776</v>
      </c>
      <c r="F171" s="139" t="s">
        <v>1777</v>
      </c>
      <c r="G171" s="140" t="s">
        <v>240</v>
      </c>
      <c r="H171" s="141">
        <v>25</v>
      </c>
      <c r="I171" s="242"/>
      <c r="J171" s="142">
        <f t="shared" si="20"/>
        <v>0</v>
      </c>
      <c r="K171" s="143"/>
      <c r="L171" s="31"/>
      <c r="M171" s="144" t="s">
        <v>1</v>
      </c>
      <c r="N171" s="145" t="s">
        <v>39</v>
      </c>
      <c r="O171" s="146">
        <v>0</v>
      </c>
      <c r="P171" s="146">
        <f t="shared" si="21"/>
        <v>0</v>
      </c>
      <c r="Q171" s="146">
        <v>0</v>
      </c>
      <c r="R171" s="146">
        <f t="shared" si="22"/>
        <v>0</v>
      </c>
      <c r="S171" s="146">
        <v>0</v>
      </c>
      <c r="T171" s="147">
        <f t="shared" si="2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48" t="s">
        <v>138</v>
      </c>
      <c r="AT171" s="148" t="s">
        <v>134</v>
      </c>
      <c r="AU171" s="148" t="s">
        <v>84</v>
      </c>
      <c r="AY171" s="18" t="s">
        <v>133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18" t="s">
        <v>82</v>
      </c>
      <c r="BK171" s="149">
        <f t="shared" si="29"/>
        <v>0</v>
      </c>
      <c r="BL171" s="18" t="s">
        <v>138</v>
      </c>
      <c r="BM171" s="148" t="s">
        <v>348</v>
      </c>
    </row>
    <row r="172" spans="1:65" s="2" customFormat="1" ht="16.5" customHeight="1">
      <c r="A172" s="30"/>
      <c r="B172" s="136"/>
      <c r="C172" s="137" t="s">
        <v>355</v>
      </c>
      <c r="D172" s="137" t="s">
        <v>134</v>
      </c>
      <c r="E172" s="138" t="s">
        <v>1778</v>
      </c>
      <c r="F172" s="139" t="s">
        <v>1763</v>
      </c>
      <c r="G172" s="140" t="s">
        <v>240</v>
      </c>
      <c r="H172" s="141">
        <v>20</v>
      </c>
      <c r="I172" s="242"/>
      <c r="J172" s="142">
        <f t="shared" si="20"/>
        <v>0</v>
      </c>
      <c r="K172" s="143"/>
      <c r="L172" s="31"/>
      <c r="M172" s="144" t="s">
        <v>1</v>
      </c>
      <c r="N172" s="145" t="s">
        <v>39</v>
      </c>
      <c r="O172" s="146">
        <v>0</v>
      </c>
      <c r="P172" s="146">
        <f t="shared" si="21"/>
        <v>0</v>
      </c>
      <c r="Q172" s="146">
        <v>0</v>
      </c>
      <c r="R172" s="146">
        <f t="shared" si="22"/>
        <v>0</v>
      </c>
      <c r="S172" s="146">
        <v>0</v>
      </c>
      <c r="T172" s="147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48" t="s">
        <v>138</v>
      </c>
      <c r="AT172" s="148" t="s">
        <v>134</v>
      </c>
      <c r="AU172" s="148" t="s">
        <v>84</v>
      </c>
      <c r="AY172" s="18" t="s">
        <v>133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18" t="s">
        <v>82</v>
      </c>
      <c r="BK172" s="149">
        <f t="shared" si="29"/>
        <v>0</v>
      </c>
      <c r="BL172" s="18" t="s">
        <v>138</v>
      </c>
      <c r="BM172" s="148" t="s">
        <v>358</v>
      </c>
    </row>
    <row r="173" spans="1:65" s="2" customFormat="1" ht="16.5" customHeight="1">
      <c r="A173" s="30"/>
      <c r="B173" s="136"/>
      <c r="C173" s="137" t="s">
        <v>199</v>
      </c>
      <c r="D173" s="137" t="s">
        <v>134</v>
      </c>
      <c r="E173" s="138" t="s">
        <v>1779</v>
      </c>
      <c r="F173" s="139" t="s">
        <v>1780</v>
      </c>
      <c r="G173" s="140" t="s">
        <v>655</v>
      </c>
      <c r="H173" s="141">
        <v>1</v>
      </c>
      <c r="I173" s="242"/>
      <c r="J173" s="142">
        <f t="shared" si="20"/>
        <v>0</v>
      </c>
      <c r="K173" s="143"/>
      <c r="L173" s="31"/>
      <c r="M173" s="144" t="s">
        <v>1</v>
      </c>
      <c r="N173" s="145" t="s">
        <v>39</v>
      </c>
      <c r="O173" s="146">
        <v>0</v>
      </c>
      <c r="P173" s="146">
        <f t="shared" si="21"/>
        <v>0</v>
      </c>
      <c r="Q173" s="146">
        <v>0</v>
      </c>
      <c r="R173" s="146">
        <f t="shared" si="22"/>
        <v>0</v>
      </c>
      <c r="S173" s="146">
        <v>0</v>
      </c>
      <c r="T173" s="147">
        <f t="shared" si="2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48" t="s">
        <v>138</v>
      </c>
      <c r="AT173" s="148" t="s">
        <v>134</v>
      </c>
      <c r="AU173" s="148" t="s">
        <v>84</v>
      </c>
      <c r="AY173" s="18" t="s">
        <v>133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18" t="s">
        <v>82</v>
      </c>
      <c r="BK173" s="149">
        <f t="shared" si="29"/>
        <v>0</v>
      </c>
      <c r="BL173" s="18" t="s">
        <v>138</v>
      </c>
      <c r="BM173" s="148" t="s">
        <v>361</v>
      </c>
    </row>
    <row r="174" spans="1:65" s="2" customFormat="1" ht="16.5" customHeight="1">
      <c r="A174" s="30"/>
      <c r="B174" s="136"/>
      <c r="C174" s="137" t="s">
        <v>365</v>
      </c>
      <c r="D174" s="137" t="s">
        <v>134</v>
      </c>
      <c r="E174" s="138" t="s">
        <v>1781</v>
      </c>
      <c r="F174" s="139" t="s">
        <v>1782</v>
      </c>
      <c r="G174" s="140" t="s">
        <v>655</v>
      </c>
      <c r="H174" s="141">
        <v>3</v>
      </c>
      <c r="I174" s="242"/>
      <c r="J174" s="142">
        <f t="shared" si="20"/>
        <v>0</v>
      </c>
      <c r="K174" s="143"/>
      <c r="L174" s="31"/>
      <c r="M174" s="144" t="s">
        <v>1</v>
      </c>
      <c r="N174" s="145" t="s">
        <v>39</v>
      </c>
      <c r="O174" s="146">
        <v>0</v>
      </c>
      <c r="P174" s="146">
        <f t="shared" si="21"/>
        <v>0</v>
      </c>
      <c r="Q174" s="146">
        <v>0</v>
      </c>
      <c r="R174" s="146">
        <f t="shared" si="22"/>
        <v>0</v>
      </c>
      <c r="S174" s="146">
        <v>0</v>
      </c>
      <c r="T174" s="147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48" t="s">
        <v>138</v>
      </c>
      <c r="AT174" s="148" t="s">
        <v>134</v>
      </c>
      <c r="AU174" s="148" t="s">
        <v>84</v>
      </c>
      <c r="AY174" s="18" t="s">
        <v>133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18" t="s">
        <v>82</v>
      </c>
      <c r="BK174" s="149">
        <f t="shared" si="29"/>
        <v>0</v>
      </c>
      <c r="BL174" s="18" t="s">
        <v>138</v>
      </c>
      <c r="BM174" s="148" t="s">
        <v>368</v>
      </c>
    </row>
    <row r="175" spans="1:65" s="2" customFormat="1" ht="16.5" customHeight="1">
      <c r="A175" s="30"/>
      <c r="B175" s="136"/>
      <c r="C175" s="137" t="s">
        <v>276</v>
      </c>
      <c r="D175" s="137" t="s">
        <v>134</v>
      </c>
      <c r="E175" s="138" t="s">
        <v>1783</v>
      </c>
      <c r="F175" s="139" t="s">
        <v>1784</v>
      </c>
      <c r="G175" s="140" t="s">
        <v>655</v>
      </c>
      <c r="H175" s="141">
        <v>1</v>
      </c>
      <c r="I175" s="242"/>
      <c r="J175" s="142">
        <f t="shared" si="20"/>
        <v>0</v>
      </c>
      <c r="K175" s="143"/>
      <c r="L175" s="31"/>
      <c r="M175" s="144" t="s">
        <v>1</v>
      </c>
      <c r="N175" s="145" t="s">
        <v>39</v>
      </c>
      <c r="O175" s="146">
        <v>0</v>
      </c>
      <c r="P175" s="146">
        <f t="shared" si="21"/>
        <v>0</v>
      </c>
      <c r="Q175" s="146">
        <v>0</v>
      </c>
      <c r="R175" s="146">
        <f t="shared" si="22"/>
        <v>0</v>
      </c>
      <c r="S175" s="146">
        <v>0</v>
      </c>
      <c r="T175" s="147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48" t="s">
        <v>138</v>
      </c>
      <c r="AT175" s="148" t="s">
        <v>134</v>
      </c>
      <c r="AU175" s="148" t="s">
        <v>84</v>
      </c>
      <c r="AY175" s="18" t="s">
        <v>133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18" t="s">
        <v>82</v>
      </c>
      <c r="BK175" s="149">
        <f t="shared" si="29"/>
        <v>0</v>
      </c>
      <c r="BL175" s="18" t="s">
        <v>138</v>
      </c>
      <c r="BM175" s="148" t="s">
        <v>372</v>
      </c>
    </row>
    <row r="176" spans="1:65" s="2" customFormat="1" ht="16.5" customHeight="1">
      <c r="A176" s="30"/>
      <c r="B176" s="136"/>
      <c r="C176" s="137" t="s">
        <v>381</v>
      </c>
      <c r="D176" s="137" t="s">
        <v>134</v>
      </c>
      <c r="E176" s="138" t="s">
        <v>1785</v>
      </c>
      <c r="F176" s="139" t="s">
        <v>1786</v>
      </c>
      <c r="G176" s="140" t="s">
        <v>655</v>
      </c>
      <c r="H176" s="141">
        <v>2</v>
      </c>
      <c r="I176" s="242"/>
      <c r="J176" s="142">
        <f t="shared" si="20"/>
        <v>0</v>
      </c>
      <c r="K176" s="143"/>
      <c r="L176" s="31"/>
      <c r="M176" s="144" t="s">
        <v>1</v>
      </c>
      <c r="N176" s="145" t="s">
        <v>39</v>
      </c>
      <c r="O176" s="146">
        <v>0</v>
      </c>
      <c r="P176" s="146">
        <f t="shared" si="21"/>
        <v>0</v>
      </c>
      <c r="Q176" s="146">
        <v>0</v>
      </c>
      <c r="R176" s="146">
        <f t="shared" si="22"/>
        <v>0</v>
      </c>
      <c r="S176" s="146">
        <v>0</v>
      </c>
      <c r="T176" s="147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48" t="s">
        <v>138</v>
      </c>
      <c r="AT176" s="148" t="s">
        <v>134</v>
      </c>
      <c r="AU176" s="148" t="s">
        <v>84</v>
      </c>
      <c r="AY176" s="18" t="s">
        <v>133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18" t="s">
        <v>82</v>
      </c>
      <c r="BK176" s="149">
        <f t="shared" si="29"/>
        <v>0</v>
      </c>
      <c r="BL176" s="18" t="s">
        <v>138</v>
      </c>
      <c r="BM176" s="148" t="s">
        <v>384</v>
      </c>
    </row>
    <row r="177" spans="1:65" s="2" customFormat="1" ht="16.5" customHeight="1">
      <c r="A177" s="30"/>
      <c r="B177" s="136"/>
      <c r="C177" s="137" t="s">
        <v>281</v>
      </c>
      <c r="D177" s="137" t="s">
        <v>134</v>
      </c>
      <c r="E177" s="138" t="s">
        <v>1787</v>
      </c>
      <c r="F177" s="139" t="s">
        <v>1788</v>
      </c>
      <c r="G177" s="140" t="s">
        <v>655</v>
      </c>
      <c r="H177" s="141">
        <v>3</v>
      </c>
      <c r="I177" s="242"/>
      <c r="J177" s="142">
        <f t="shared" si="20"/>
        <v>0</v>
      </c>
      <c r="K177" s="143"/>
      <c r="L177" s="31"/>
      <c r="M177" s="144" t="s">
        <v>1</v>
      </c>
      <c r="N177" s="145" t="s">
        <v>39</v>
      </c>
      <c r="O177" s="146">
        <v>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48" t="s">
        <v>138</v>
      </c>
      <c r="AT177" s="148" t="s">
        <v>134</v>
      </c>
      <c r="AU177" s="148" t="s">
        <v>84</v>
      </c>
      <c r="AY177" s="18" t="s">
        <v>133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18" t="s">
        <v>82</v>
      </c>
      <c r="BK177" s="149">
        <f t="shared" si="29"/>
        <v>0</v>
      </c>
      <c r="BL177" s="18" t="s">
        <v>138</v>
      </c>
      <c r="BM177" s="148" t="s">
        <v>392</v>
      </c>
    </row>
    <row r="178" spans="1:47" s="2" customFormat="1" ht="19.5">
      <c r="A178" s="30"/>
      <c r="B178" s="31"/>
      <c r="C178" s="30"/>
      <c r="D178" s="150" t="s">
        <v>139</v>
      </c>
      <c r="E178" s="30"/>
      <c r="F178" s="151" t="s">
        <v>1789</v>
      </c>
      <c r="G178" s="30"/>
      <c r="H178" s="30"/>
      <c r="I178" s="30"/>
      <c r="J178" s="30"/>
      <c r="K178" s="30"/>
      <c r="L178" s="31"/>
      <c r="M178" s="152"/>
      <c r="N178" s="153"/>
      <c r="O178" s="56"/>
      <c r="P178" s="56"/>
      <c r="Q178" s="56"/>
      <c r="R178" s="56"/>
      <c r="S178" s="56"/>
      <c r="T178" s="57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8" t="s">
        <v>139</v>
      </c>
      <c r="AU178" s="18" t="s">
        <v>84</v>
      </c>
    </row>
    <row r="179" spans="2:63" s="11" customFormat="1" ht="25.9" customHeight="1">
      <c r="B179" s="126"/>
      <c r="D179" s="127" t="s">
        <v>73</v>
      </c>
      <c r="E179" s="128" t="s">
        <v>1790</v>
      </c>
      <c r="F179" s="128" t="s">
        <v>1791</v>
      </c>
      <c r="J179" s="129">
        <f>BK179</f>
        <v>0</v>
      </c>
      <c r="L179" s="126"/>
      <c r="M179" s="130"/>
      <c r="N179" s="131"/>
      <c r="O179" s="131"/>
      <c r="P179" s="132">
        <f>P180+P188+P190+P195+P197+P203</f>
        <v>0</v>
      </c>
      <c r="Q179" s="131"/>
      <c r="R179" s="132">
        <f>R180+R188+R190+R195+R197+R203</f>
        <v>0</v>
      </c>
      <c r="S179" s="131"/>
      <c r="T179" s="133">
        <f>T180+T188+T190+T195+T197+T203</f>
        <v>0</v>
      </c>
      <c r="AR179" s="127" t="s">
        <v>82</v>
      </c>
      <c r="AT179" s="134" t="s">
        <v>73</v>
      </c>
      <c r="AU179" s="134" t="s">
        <v>74</v>
      </c>
      <c r="AY179" s="127" t="s">
        <v>133</v>
      </c>
      <c r="BK179" s="135">
        <f>BK180+BK188+BK190+BK195+BK197+BK203</f>
        <v>0</v>
      </c>
    </row>
    <row r="180" spans="2:63" s="11" customFormat="1" ht="22.9" customHeight="1">
      <c r="B180" s="126"/>
      <c r="D180" s="127" t="s">
        <v>73</v>
      </c>
      <c r="E180" s="162" t="s">
        <v>1731</v>
      </c>
      <c r="F180" s="162" t="s">
        <v>226</v>
      </c>
      <c r="J180" s="163">
        <f>BK180</f>
        <v>0</v>
      </c>
      <c r="L180" s="126"/>
      <c r="M180" s="130"/>
      <c r="N180" s="131"/>
      <c r="O180" s="131"/>
      <c r="P180" s="132">
        <f>SUM(P181:P187)</f>
        <v>0</v>
      </c>
      <c r="Q180" s="131"/>
      <c r="R180" s="132">
        <f>SUM(R181:R187)</f>
        <v>0</v>
      </c>
      <c r="S180" s="131"/>
      <c r="T180" s="133">
        <f>SUM(T181:T187)</f>
        <v>0</v>
      </c>
      <c r="AR180" s="127" t="s">
        <v>82</v>
      </c>
      <c r="AT180" s="134" t="s">
        <v>73</v>
      </c>
      <c r="AU180" s="134" t="s">
        <v>82</v>
      </c>
      <c r="AY180" s="127" t="s">
        <v>133</v>
      </c>
      <c r="BK180" s="135">
        <f>SUM(BK181:BK187)</f>
        <v>0</v>
      </c>
    </row>
    <row r="181" spans="1:65" s="2" customFormat="1" ht="16.5" customHeight="1">
      <c r="A181" s="30"/>
      <c r="B181" s="136"/>
      <c r="C181" s="137" t="s">
        <v>393</v>
      </c>
      <c r="D181" s="137" t="s">
        <v>134</v>
      </c>
      <c r="E181" s="138" t="s">
        <v>1732</v>
      </c>
      <c r="F181" s="139" t="s">
        <v>1733</v>
      </c>
      <c r="G181" s="140" t="s">
        <v>229</v>
      </c>
      <c r="H181" s="141">
        <v>69.2</v>
      </c>
      <c r="I181" s="242"/>
      <c r="J181" s="142">
        <f aca="true" t="shared" si="30" ref="J181:J187">ROUND(I181*H181,2)</f>
        <v>0</v>
      </c>
      <c r="K181" s="143"/>
      <c r="L181" s="31"/>
      <c r="M181" s="144" t="s">
        <v>1</v>
      </c>
      <c r="N181" s="145" t="s">
        <v>39</v>
      </c>
      <c r="O181" s="146">
        <v>0</v>
      </c>
      <c r="P181" s="146">
        <f aca="true" t="shared" si="31" ref="P181:P187">O181*H181</f>
        <v>0</v>
      </c>
      <c r="Q181" s="146">
        <v>0</v>
      </c>
      <c r="R181" s="146">
        <f aca="true" t="shared" si="32" ref="R181:R187">Q181*H181</f>
        <v>0</v>
      </c>
      <c r="S181" s="146">
        <v>0</v>
      </c>
      <c r="T181" s="147">
        <f aca="true" t="shared" si="33" ref="T181:T187"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48" t="s">
        <v>138</v>
      </c>
      <c r="AT181" s="148" t="s">
        <v>134</v>
      </c>
      <c r="AU181" s="148" t="s">
        <v>84</v>
      </c>
      <c r="AY181" s="18" t="s">
        <v>133</v>
      </c>
      <c r="BE181" s="149">
        <f aca="true" t="shared" si="34" ref="BE181:BE187">IF(N181="základní",J181,0)</f>
        <v>0</v>
      </c>
      <c r="BF181" s="149">
        <f aca="true" t="shared" si="35" ref="BF181:BF187">IF(N181="snížená",J181,0)</f>
        <v>0</v>
      </c>
      <c r="BG181" s="149">
        <f aca="true" t="shared" si="36" ref="BG181:BG187">IF(N181="zákl. přenesená",J181,0)</f>
        <v>0</v>
      </c>
      <c r="BH181" s="149">
        <f aca="true" t="shared" si="37" ref="BH181:BH187">IF(N181="sníž. přenesená",J181,0)</f>
        <v>0</v>
      </c>
      <c r="BI181" s="149">
        <f aca="true" t="shared" si="38" ref="BI181:BI187">IF(N181="nulová",J181,0)</f>
        <v>0</v>
      </c>
      <c r="BJ181" s="18" t="s">
        <v>82</v>
      </c>
      <c r="BK181" s="149">
        <f aca="true" t="shared" si="39" ref="BK181:BK187">ROUND(I181*H181,2)</f>
        <v>0</v>
      </c>
      <c r="BL181" s="18" t="s">
        <v>138</v>
      </c>
      <c r="BM181" s="148" t="s">
        <v>396</v>
      </c>
    </row>
    <row r="182" spans="1:65" s="2" customFormat="1" ht="16.5" customHeight="1">
      <c r="A182" s="30"/>
      <c r="B182" s="136"/>
      <c r="C182" s="137" t="s">
        <v>286</v>
      </c>
      <c r="D182" s="137" t="s">
        <v>134</v>
      </c>
      <c r="E182" s="138" t="s">
        <v>1734</v>
      </c>
      <c r="F182" s="139" t="s">
        <v>1735</v>
      </c>
      <c r="G182" s="140" t="s">
        <v>262</v>
      </c>
      <c r="H182" s="141">
        <v>173</v>
      </c>
      <c r="I182" s="242"/>
      <c r="J182" s="142">
        <f t="shared" si="30"/>
        <v>0</v>
      </c>
      <c r="K182" s="143"/>
      <c r="L182" s="31"/>
      <c r="M182" s="144" t="s">
        <v>1</v>
      </c>
      <c r="N182" s="145" t="s">
        <v>39</v>
      </c>
      <c r="O182" s="146">
        <v>0</v>
      </c>
      <c r="P182" s="146">
        <f t="shared" si="31"/>
        <v>0</v>
      </c>
      <c r="Q182" s="146">
        <v>0</v>
      </c>
      <c r="R182" s="146">
        <f t="shared" si="32"/>
        <v>0</v>
      </c>
      <c r="S182" s="146">
        <v>0</v>
      </c>
      <c r="T182" s="147">
        <f t="shared" si="3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48" t="s">
        <v>138</v>
      </c>
      <c r="AT182" s="148" t="s">
        <v>134</v>
      </c>
      <c r="AU182" s="148" t="s">
        <v>84</v>
      </c>
      <c r="AY182" s="18" t="s">
        <v>133</v>
      </c>
      <c r="BE182" s="149">
        <f t="shared" si="34"/>
        <v>0</v>
      </c>
      <c r="BF182" s="149">
        <f t="shared" si="35"/>
        <v>0</v>
      </c>
      <c r="BG182" s="149">
        <f t="shared" si="36"/>
        <v>0</v>
      </c>
      <c r="BH182" s="149">
        <f t="shared" si="37"/>
        <v>0</v>
      </c>
      <c r="BI182" s="149">
        <f t="shared" si="38"/>
        <v>0</v>
      </c>
      <c r="BJ182" s="18" t="s">
        <v>82</v>
      </c>
      <c r="BK182" s="149">
        <f t="shared" si="39"/>
        <v>0</v>
      </c>
      <c r="BL182" s="18" t="s">
        <v>138</v>
      </c>
      <c r="BM182" s="148" t="s">
        <v>400</v>
      </c>
    </row>
    <row r="183" spans="1:65" s="2" customFormat="1" ht="16.5" customHeight="1">
      <c r="A183" s="30"/>
      <c r="B183" s="136"/>
      <c r="C183" s="137" t="s">
        <v>403</v>
      </c>
      <c r="D183" s="137" t="s">
        <v>134</v>
      </c>
      <c r="E183" s="138" t="s">
        <v>1736</v>
      </c>
      <c r="F183" s="139" t="s">
        <v>1737</v>
      </c>
      <c r="G183" s="140" t="s">
        <v>262</v>
      </c>
      <c r="H183" s="141">
        <v>173</v>
      </c>
      <c r="I183" s="242"/>
      <c r="J183" s="142">
        <f t="shared" si="30"/>
        <v>0</v>
      </c>
      <c r="K183" s="143"/>
      <c r="L183" s="31"/>
      <c r="M183" s="144" t="s">
        <v>1</v>
      </c>
      <c r="N183" s="145" t="s">
        <v>39</v>
      </c>
      <c r="O183" s="146">
        <v>0</v>
      </c>
      <c r="P183" s="146">
        <f t="shared" si="31"/>
        <v>0</v>
      </c>
      <c r="Q183" s="146">
        <v>0</v>
      </c>
      <c r="R183" s="146">
        <f t="shared" si="32"/>
        <v>0</v>
      </c>
      <c r="S183" s="146">
        <v>0</v>
      </c>
      <c r="T183" s="147">
        <f t="shared" si="3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48" t="s">
        <v>138</v>
      </c>
      <c r="AT183" s="148" t="s">
        <v>134</v>
      </c>
      <c r="AU183" s="148" t="s">
        <v>84</v>
      </c>
      <c r="AY183" s="18" t="s">
        <v>133</v>
      </c>
      <c r="BE183" s="149">
        <f t="shared" si="34"/>
        <v>0</v>
      </c>
      <c r="BF183" s="149">
        <f t="shared" si="35"/>
        <v>0</v>
      </c>
      <c r="BG183" s="149">
        <f t="shared" si="36"/>
        <v>0</v>
      </c>
      <c r="BH183" s="149">
        <f t="shared" si="37"/>
        <v>0</v>
      </c>
      <c r="BI183" s="149">
        <f t="shared" si="38"/>
        <v>0</v>
      </c>
      <c r="BJ183" s="18" t="s">
        <v>82</v>
      </c>
      <c r="BK183" s="149">
        <f t="shared" si="39"/>
        <v>0</v>
      </c>
      <c r="BL183" s="18" t="s">
        <v>138</v>
      </c>
      <c r="BM183" s="148" t="s">
        <v>406</v>
      </c>
    </row>
    <row r="184" spans="1:65" s="2" customFormat="1" ht="16.5" customHeight="1">
      <c r="A184" s="30"/>
      <c r="B184" s="136"/>
      <c r="C184" s="137" t="s">
        <v>290</v>
      </c>
      <c r="D184" s="137" t="s">
        <v>134</v>
      </c>
      <c r="E184" s="138" t="s">
        <v>1738</v>
      </c>
      <c r="F184" s="139" t="s">
        <v>1739</v>
      </c>
      <c r="G184" s="140" t="s">
        <v>229</v>
      </c>
      <c r="H184" s="141">
        <v>23</v>
      </c>
      <c r="I184" s="242"/>
      <c r="J184" s="142">
        <f t="shared" si="30"/>
        <v>0</v>
      </c>
      <c r="K184" s="143"/>
      <c r="L184" s="31"/>
      <c r="M184" s="144" t="s">
        <v>1</v>
      </c>
      <c r="N184" s="145" t="s">
        <v>39</v>
      </c>
      <c r="O184" s="146">
        <v>0</v>
      </c>
      <c r="P184" s="146">
        <f t="shared" si="31"/>
        <v>0</v>
      </c>
      <c r="Q184" s="146">
        <v>0</v>
      </c>
      <c r="R184" s="146">
        <f t="shared" si="32"/>
        <v>0</v>
      </c>
      <c r="S184" s="146">
        <v>0</v>
      </c>
      <c r="T184" s="147">
        <f t="shared" si="3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48" t="s">
        <v>138</v>
      </c>
      <c r="AT184" s="148" t="s">
        <v>134</v>
      </c>
      <c r="AU184" s="148" t="s">
        <v>84</v>
      </c>
      <c r="AY184" s="18" t="s">
        <v>133</v>
      </c>
      <c r="BE184" s="149">
        <f t="shared" si="34"/>
        <v>0</v>
      </c>
      <c r="BF184" s="149">
        <f t="shared" si="35"/>
        <v>0</v>
      </c>
      <c r="BG184" s="149">
        <f t="shared" si="36"/>
        <v>0</v>
      </c>
      <c r="BH184" s="149">
        <f t="shared" si="37"/>
        <v>0</v>
      </c>
      <c r="BI184" s="149">
        <f t="shared" si="38"/>
        <v>0</v>
      </c>
      <c r="BJ184" s="18" t="s">
        <v>82</v>
      </c>
      <c r="BK184" s="149">
        <f t="shared" si="39"/>
        <v>0</v>
      </c>
      <c r="BL184" s="18" t="s">
        <v>138</v>
      </c>
      <c r="BM184" s="148" t="s">
        <v>413</v>
      </c>
    </row>
    <row r="185" spans="1:65" s="2" customFormat="1" ht="16.5" customHeight="1">
      <c r="A185" s="30"/>
      <c r="B185" s="136"/>
      <c r="C185" s="137" t="s">
        <v>418</v>
      </c>
      <c r="D185" s="137" t="s">
        <v>134</v>
      </c>
      <c r="E185" s="138" t="s">
        <v>1740</v>
      </c>
      <c r="F185" s="139" t="s">
        <v>1741</v>
      </c>
      <c r="G185" s="140" t="s">
        <v>229</v>
      </c>
      <c r="H185" s="141">
        <v>23</v>
      </c>
      <c r="I185" s="242"/>
      <c r="J185" s="142">
        <f t="shared" si="30"/>
        <v>0</v>
      </c>
      <c r="K185" s="143"/>
      <c r="L185" s="31"/>
      <c r="M185" s="144" t="s">
        <v>1</v>
      </c>
      <c r="N185" s="145" t="s">
        <v>39</v>
      </c>
      <c r="O185" s="146">
        <v>0</v>
      </c>
      <c r="P185" s="146">
        <f t="shared" si="31"/>
        <v>0</v>
      </c>
      <c r="Q185" s="146">
        <v>0</v>
      </c>
      <c r="R185" s="146">
        <f t="shared" si="32"/>
        <v>0</v>
      </c>
      <c r="S185" s="146">
        <v>0</v>
      </c>
      <c r="T185" s="147">
        <f t="shared" si="3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48" t="s">
        <v>138</v>
      </c>
      <c r="AT185" s="148" t="s">
        <v>134</v>
      </c>
      <c r="AU185" s="148" t="s">
        <v>84</v>
      </c>
      <c r="AY185" s="18" t="s">
        <v>133</v>
      </c>
      <c r="BE185" s="149">
        <f t="shared" si="34"/>
        <v>0</v>
      </c>
      <c r="BF185" s="149">
        <f t="shared" si="35"/>
        <v>0</v>
      </c>
      <c r="BG185" s="149">
        <f t="shared" si="36"/>
        <v>0</v>
      </c>
      <c r="BH185" s="149">
        <f t="shared" si="37"/>
        <v>0</v>
      </c>
      <c r="BI185" s="149">
        <f t="shared" si="38"/>
        <v>0</v>
      </c>
      <c r="BJ185" s="18" t="s">
        <v>82</v>
      </c>
      <c r="BK185" s="149">
        <f t="shared" si="39"/>
        <v>0</v>
      </c>
      <c r="BL185" s="18" t="s">
        <v>138</v>
      </c>
      <c r="BM185" s="148" t="s">
        <v>421</v>
      </c>
    </row>
    <row r="186" spans="1:65" s="2" customFormat="1" ht="16.5" customHeight="1">
      <c r="A186" s="30"/>
      <c r="B186" s="136"/>
      <c r="C186" s="137" t="s">
        <v>305</v>
      </c>
      <c r="D186" s="137" t="s">
        <v>134</v>
      </c>
      <c r="E186" s="138" t="s">
        <v>1742</v>
      </c>
      <c r="F186" s="139" t="s">
        <v>1743</v>
      </c>
      <c r="G186" s="140" t="s">
        <v>229</v>
      </c>
      <c r="H186" s="141">
        <v>23</v>
      </c>
      <c r="I186" s="242"/>
      <c r="J186" s="142">
        <f t="shared" si="30"/>
        <v>0</v>
      </c>
      <c r="K186" s="143"/>
      <c r="L186" s="31"/>
      <c r="M186" s="144" t="s">
        <v>1</v>
      </c>
      <c r="N186" s="145" t="s">
        <v>39</v>
      </c>
      <c r="O186" s="146">
        <v>0</v>
      </c>
      <c r="P186" s="146">
        <f t="shared" si="31"/>
        <v>0</v>
      </c>
      <c r="Q186" s="146">
        <v>0</v>
      </c>
      <c r="R186" s="146">
        <f t="shared" si="32"/>
        <v>0</v>
      </c>
      <c r="S186" s="146">
        <v>0</v>
      </c>
      <c r="T186" s="147">
        <f t="shared" si="3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48" t="s">
        <v>138</v>
      </c>
      <c r="AT186" s="148" t="s">
        <v>134</v>
      </c>
      <c r="AU186" s="148" t="s">
        <v>84</v>
      </c>
      <c r="AY186" s="18" t="s">
        <v>133</v>
      </c>
      <c r="BE186" s="149">
        <f t="shared" si="34"/>
        <v>0</v>
      </c>
      <c r="BF186" s="149">
        <f t="shared" si="35"/>
        <v>0</v>
      </c>
      <c r="BG186" s="149">
        <f t="shared" si="36"/>
        <v>0</v>
      </c>
      <c r="BH186" s="149">
        <f t="shared" si="37"/>
        <v>0</v>
      </c>
      <c r="BI186" s="149">
        <f t="shared" si="38"/>
        <v>0</v>
      </c>
      <c r="BJ186" s="18" t="s">
        <v>82</v>
      </c>
      <c r="BK186" s="149">
        <f t="shared" si="39"/>
        <v>0</v>
      </c>
      <c r="BL186" s="18" t="s">
        <v>138</v>
      </c>
      <c r="BM186" s="148" t="s">
        <v>425</v>
      </c>
    </row>
    <row r="187" spans="1:65" s="2" customFormat="1" ht="16.5" customHeight="1">
      <c r="A187" s="30"/>
      <c r="B187" s="136"/>
      <c r="C187" s="137" t="s">
        <v>426</v>
      </c>
      <c r="D187" s="137" t="s">
        <v>134</v>
      </c>
      <c r="E187" s="138" t="s">
        <v>1746</v>
      </c>
      <c r="F187" s="139" t="s">
        <v>1747</v>
      </c>
      <c r="G187" s="140" t="s">
        <v>229</v>
      </c>
      <c r="H187" s="141">
        <v>46.2</v>
      </c>
      <c r="I187" s="242"/>
      <c r="J187" s="142">
        <f t="shared" si="30"/>
        <v>0</v>
      </c>
      <c r="K187" s="143"/>
      <c r="L187" s="31"/>
      <c r="M187" s="144" t="s">
        <v>1</v>
      </c>
      <c r="N187" s="145" t="s">
        <v>39</v>
      </c>
      <c r="O187" s="146">
        <v>0</v>
      </c>
      <c r="P187" s="146">
        <f t="shared" si="31"/>
        <v>0</v>
      </c>
      <c r="Q187" s="146">
        <v>0</v>
      </c>
      <c r="R187" s="146">
        <f t="shared" si="32"/>
        <v>0</v>
      </c>
      <c r="S187" s="146">
        <v>0</v>
      </c>
      <c r="T187" s="147">
        <f t="shared" si="3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48" t="s">
        <v>138</v>
      </c>
      <c r="AT187" s="148" t="s">
        <v>134</v>
      </c>
      <c r="AU187" s="148" t="s">
        <v>84</v>
      </c>
      <c r="AY187" s="18" t="s">
        <v>133</v>
      </c>
      <c r="BE187" s="149">
        <f t="shared" si="34"/>
        <v>0</v>
      </c>
      <c r="BF187" s="149">
        <f t="shared" si="35"/>
        <v>0</v>
      </c>
      <c r="BG187" s="149">
        <f t="shared" si="36"/>
        <v>0</v>
      </c>
      <c r="BH187" s="149">
        <f t="shared" si="37"/>
        <v>0</v>
      </c>
      <c r="BI187" s="149">
        <f t="shared" si="38"/>
        <v>0</v>
      </c>
      <c r="BJ187" s="18" t="s">
        <v>82</v>
      </c>
      <c r="BK187" s="149">
        <f t="shared" si="39"/>
        <v>0</v>
      </c>
      <c r="BL187" s="18" t="s">
        <v>138</v>
      </c>
      <c r="BM187" s="148" t="s">
        <v>429</v>
      </c>
    </row>
    <row r="188" spans="2:63" s="11" customFormat="1" ht="22.9" customHeight="1">
      <c r="B188" s="126"/>
      <c r="D188" s="127" t="s">
        <v>73</v>
      </c>
      <c r="E188" s="162" t="s">
        <v>1748</v>
      </c>
      <c r="F188" s="162" t="s">
        <v>1749</v>
      </c>
      <c r="J188" s="163">
        <f>BK188</f>
        <v>0</v>
      </c>
      <c r="L188" s="126"/>
      <c r="M188" s="130"/>
      <c r="N188" s="131"/>
      <c r="O188" s="131"/>
      <c r="P188" s="132">
        <f>P189</f>
        <v>0</v>
      </c>
      <c r="Q188" s="131"/>
      <c r="R188" s="132">
        <f>R189</f>
        <v>0</v>
      </c>
      <c r="S188" s="131"/>
      <c r="T188" s="133">
        <f>T189</f>
        <v>0</v>
      </c>
      <c r="AR188" s="127" t="s">
        <v>82</v>
      </c>
      <c r="AT188" s="134" t="s">
        <v>73</v>
      </c>
      <c r="AU188" s="134" t="s">
        <v>82</v>
      </c>
      <c r="AY188" s="127" t="s">
        <v>133</v>
      </c>
      <c r="BK188" s="135">
        <f>BK189</f>
        <v>0</v>
      </c>
    </row>
    <row r="189" spans="1:65" s="2" customFormat="1" ht="16.5" customHeight="1">
      <c r="A189" s="30"/>
      <c r="B189" s="136"/>
      <c r="C189" s="137" t="s">
        <v>310</v>
      </c>
      <c r="D189" s="137" t="s">
        <v>134</v>
      </c>
      <c r="E189" s="138" t="s">
        <v>1792</v>
      </c>
      <c r="F189" s="139" t="s">
        <v>1793</v>
      </c>
      <c r="G189" s="140" t="s">
        <v>240</v>
      </c>
      <c r="H189" s="141">
        <v>73</v>
      </c>
      <c r="I189" s="242"/>
      <c r="J189" s="142">
        <f>ROUND(I189*H189,2)</f>
        <v>0</v>
      </c>
      <c r="K189" s="143"/>
      <c r="L189" s="31"/>
      <c r="M189" s="144" t="s">
        <v>1</v>
      </c>
      <c r="N189" s="145" t="s">
        <v>39</v>
      </c>
      <c r="O189" s="146">
        <v>0</v>
      </c>
      <c r="P189" s="146">
        <f>O189*H189</f>
        <v>0</v>
      </c>
      <c r="Q189" s="146">
        <v>0</v>
      </c>
      <c r="R189" s="146">
        <f>Q189*H189</f>
        <v>0</v>
      </c>
      <c r="S189" s="146">
        <v>0</v>
      </c>
      <c r="T189" s="147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48" t="s">
        <v>138</v>
      </c>
      <c r="AT189" s="148" t="s">
        <v>134</v>
      </c>
      <c r="AU189" s="148" t="s">
        <v>84</v>
      </c>
      <c r="AY189" s="18" t="s">
        <v>133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8" t="s">
        <v>82</v>
      </c>
      <c r="BK189" s="149">
        <f>ROUND(I189*H189,2)</f>
        <v>0</v>
      </c>
      <c r="BL189" s="18" t="s">
        <v>138</v>
      </c>
      <c r="BM189" s="148" t="s">
        <v>434</v>
      </c>
    </row>
    <row r="190" spans="2:63" s="11" customFormat="1" ht="22.9" customHeight="1">
      <c r="B190" s="126"/>
      <c r="D190" s="127" t="s">
        <v>73</v>
      </c>
      <c r="E190" s="162" t="s">
        <v>1794</v>
      </c>
      <c r="F190" s="162" t="s">
        <v>1795</v>
      </c>
      <c r="J190" s="163">
        <f>BK190</f>
        <v>0</v>
      </c>
      <c r="L190" s="126"/>
      <c r="M190" s="130"/>
      <c r="N190" s="131"/>
      <c r="O190" s="131"/>
      <c r="P190" s="132">
        <f>SUM(P191:P194)</f>
        <v>0</v>
      </c>
      <c r="Q190" s="131"/>
      <c r="R190" s="132">
        <f>SUM(R191:R194)</f>
        <v>0</v>
      </c>
      <c r="S190" s="131"/>
      <c r="T190" s="133">
        <f>SUM(T191:T194)</f>
        <v>0</v>
      </c>
      <c r="AR190" s="127" t="s">
        <v>82</v>
      </c>
      <c r="AT190" s="134" t="s">
        <v>73</v>
      </c>
      <c r="AU190" s="134" t="s">
        <v>82</v>
      </c>
      <c r="AY190" s="127" t="s">
        <v>133</v>
      </c>
      <c r="BK190" s="135">
        <f>SUM(BK191:BK194)</f>
        <v>0</v>
      </c>
    </row>
    <row r="191" spans="1:65" s="2" customFormat="1" ht="16.5" customHeight="1">
      <c r="A191" s="30"/>
      <c r="B191" s="136"/>
      <c r="C191" s="137" t="s">
        <v>437</v>
      </c>
      <c r="D191" s="137" t="s">
        <v>134</v>
      </c>
      <c r="E191" s="138" t="s">
        <v>1796</v>
      </c>
      <c r="F191" s="139" t="s">
        <v>1797</v>
      </c>
      <c r="G191" s="140" t="s">
        <v>229</v>
      </c>
      <c r="H191" s="141">
        <v>24</v>
      </c>
      <c r="I191" s="242"/>
      <c r="J191" s="142">
        <f>ROUND(I191*H191,2)</f>
        <v>0</v>
      </c>
      <c r="K191" s="143"/>
      <c r="L191" s="31"/>
      <c r="M191" s="144" t="s">
        <v>1</v>
      </c>
      <c r="N191" s="145" t="s">
        <v>39</v>
      </c>
      <c r="O191" s="146">
        <v>0</v>
      </c>
      <c r="P191" s="146">
        <f>O191*H191</f>
        <v>0</v>
      </c>
      <c r="Q191" s="146">
        <v>0</v>
      </c>
      <c r="R191" s="146">
        <f>Q191*H191</f>
        <v>0</v>
      </c>
      <c r="S191" s="146">
        <v>0</v>
      </c>
      <c r="T191" s="147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48" t="s">
        <v>138</v>
      </c>
      <c r="AT191" s="148" t="s">
        <v>134</v>
      </c>
      <c r="AU191" s="148" t="s">
        <v>84</v>
      </c>
      <c r="AY191" s="18" t="s">
        <v>133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8" t="s">
        <v>82</v>
      </c>
      <c r="BK191" s="149">
        <f>ROUND(I191*H191,2)</f>
        <v>0</v>
      </c>
      <c r="BL191" s="18" t="s">
        <v>138</v>
      </c>
      <c r="BM191" s="148" t="s">
        <v>440</v>
      </c>
    </row>
    <row r="192" spans="1:65" s="2" customFormat="1" ht="16.5" customHeight="1">
      <c r="A192" s="30"/>
      <c r="B192" s="136"/>
      <c r="C192" s="137" t="s">
        <v>315</v>
      </c>
      <c r="D192" s="137" t="s">
        <v>134</v>
      </c>
      <c r="E192" s="138" t="s">
        <v>1798</v>
      </c>
      <c r="F192" s="139" t="s">
        <v>1799</v>
      </c>
      <c r="G192" s="140" t="s">
        <v>229</v>
      </c>
      <c r="H192" s="141">
        <v>18</v>
      </c>
      <c r="I192" s="242"/>
      <c r="J192" s="142">
        <f>ROUND(I192*H192,2)</f>
        <v>0</v>
      </c>
      <c r="K192" s="143"/>
      <c r="L192" s="31"/>
      <c r="M192" s="144" t="s">
        <v>1</v>
      </c>
      <c r="N192" s="145" t="s">
        <v>39</v>
      </c>
      <c r="O192" s="146">
        <v>0</v>
      </c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48" t="s">
        <v>138</v>
      </c>
      <c r="AT192" s="148" t="s">
        <v>134</v>
      </c>
      <c r="AU192" s="148" t="s">
        <v>84</v>
      </c>
      <c r="AY192" s="18" t="s">
        <v>133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8" t="s">
        <v>82</v>
      </c>
      <c r="BK192" s="149">
        <f>ROUND(I192*H192,2)</f>
        <v>0</v>
      </c>
      <c r="BL192" s="18" t="s">
        <v>138</v>
      </c>
      <c r="BM192" s="148" t="s">
        <v>444</v>
      </c>
    </row>
    <row r="193" spans="1:65" s="2" customFormat="1" ht="16.5" customHeight="1">
      <c r="A193" s="30"/>
      <c r="B193" s="136"/>
      <c r="C193" s="137" t="s">
        <v>445</v>
      </c>
      <c r="D193" s="137" t="s">
        <v>134</v>
      </c>
      <c r="E193" s="138" t="s">
        <v>1800</v>
      </c>
      <c r="F193" s="139" t="s">
        <v>1801</v>
      </c>
      <c r="G193" s="140" t="s">
        <v>229</v>
      </c>
      <c r="H193" s="141">
        <v>6</v>
      </c>
      <c r="I193" s="242"/>
      <c r="J193" s="142">
        <f>ROUND(I193*H193,2)</f>
        <v>0</v>
      </c>
      <c r="K193" s="143"/>
      <c r="L193" s="31"/>
      <c r="M193" s="144" t="s">
        <v>1</v>
      </c>
      <c r="N193" s="145" t="s">
        <v>39</v>
      </c>
      <c r="O193" s="146">
        <v>0</v>
      </c>
      <c r="P193" s="146">
        <f>O193*H193</f>
        <v>0</v>
      </c>
      <c r="Q193" s="146">
        <v>0</v>
      </c>
      <c r="R193" s="146">
        <f>Q193*H193</f>
        <v>0</v>
      </c>
      <c r="S193" s="146">
        <v>0</v>
      </c>
      <c r="T193" s="147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48" t="s">
        <v>138</v>
      </c>
      <c r="AT193" s="148" t="s">
        <v>134</v>
      </c>
      <c r="AU193" s="148" t="s">
        <v>84</v>
      </c>
      <c r="AY193" s="18" t="s">
        <v>133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8" t="s">
        <v>82</v>
      </c>
      <c r="BK193" s="149">
        <f>ROUND(I193*H193,2)</f>
        <v>0</v>
      </c>
      <c r="BL193" s="18" t="s">
        <v>138</v>
      </c>
      <c r="BM193" s="148" t="s">
        <v>448</v>
      </c>
    </row>
    <row r="194" spans="1:65" s="2" customFormat="1" ht="16.5" customHeight="1">
      <c r="A194" s="30"/>
      <c r="B194" s="136"/>
      <c r="C194" s="137" t="s">
        <v>322</v>
      </c>
      <c r="D194" s="137" t="s">
        <v>134</v>
      </c>
      <c r="E194" s="138" t="s">
        <v>1802</v>
      </c>
      <c r="F194" s="139" t="s">
        <v>1803</v>
      </c>
      <c r="G194" s="140" t="s">
        <v>655</v>
      </c>
      <c r="H194" s="141">
        <v>1</v>
      </c>
      <c r="I194" s="242"/>
      <c r="J194" s="142">
        <f>ROUND(I194*H194,2)</f>
        <v>0</v>
      </c>
      <c r="K194" s="143"/>
      <c r="L194" s="31"/>
      <c r="M194" s="144" t="s">
        <v>1</v>
      </c>
      <c r="N194" s="145" t="s">
        <v>39</v>
      </c>
      <c r="O194" s="146">
        <v>0</v>
      </c>
      <c r="P194" s="146">
        <f>O194*H194</f>
        <v>0</v>
      </c>
      <c r="Q194" s="146">
        <v>0</v>
      </c>
      <c r="R194" s="146">
        <f>Q194*H194</f>
        <v>0</v>
      </c>
      <c r="S194" s="146">
        <v>0</v>
      </c>
      <c r="T194" s="147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48" t="s">
        <v>138</v>
      </c>
      <c r="AT194" s="148" t="s">
        <v>134</v>
      </c>
      <c r="AU194" s="148" t="s">
        <v>84</v>
      </c>
      <c r="AY194" s="18" t="s">
        <v>133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8" t="s">
        <v>82</v>
      </c>
      <c r="BK194" s="149">
        <f>ROUND(I194*H194,2)</f>
        <v>0</v>
      </c>
      <c r="BL194" s="18" t="s">
        <v>138</v>
      </c>
      <c r="BM194" s="148" t="s">
        <v>451</v>
      </c>
    </row>
    <row r="195" spans="2:63" s="11" customFormat="1" ht="22.9" customHeight="1">
      <c r="B195" s="126"/>
      <c r="D195" s="127" t="s">
        <v>73</v>
      </c>
      <c r="E195" s="162" t="s">
        <v>1804</v>
      </c>
      <c r="F195" s="162" t="s">
        <v>1805</v>
      </c>
      <c r="J195" s="163">
        <f>BK195</f>
        <v>0</v>
      </c>
      <c r="L195" s="126"/>
      <c r="M195" s="130"/>
      <c r="N195" s="131"/>
      <c r="O195" s="131"/>
      <c r="P195" s="132">
        <f>P196</f>
        <v>0</v>
      </c>
      <c r="Q195" s="131"/>
      <c r="R195" s="132">
        <f>R196</f>
        <v>0</v>
      </c>
      <c r="S195" s="131"/>
      <c r="T195" s="133">
        <f>T196</f>
        <v>0</v>
      </c>
      <c r="AR195" s="127" t="s">
        <v>82</v>
      </c>
      <c r="AT195" s="134" t="s">
        <v>73</v>
      </c>
      <c r="AU195" s="134" t="s">
        <v>82</v>
      </c>
      <c r="AY195" s="127" t="s">
        <v>133</v>
      </c>
      <c r="BK195" s="135">
        <f>BK196</f>
        <v>0</v>
      </c>
    </row>
    <row r="196" spans="1:65" s="2" customFormat="1" ht="16.5" customHeight="1">
      <c r="A196" s="30"/>
      <c r="B196" s="136"/>
      <c r="C196" s="137" t="s">
        <v>452</v>
      </c>
      <c r="D196" s="137" t="s">
        <v>134</v>
      </c>
      <c r="E196" s="138" t="s">
        <v>1806</v>
      </c>
      <c r="F196" s="139" t="s">
        <v>1805</v>
      </c>
      <c r="G196" s="140" t="s">
        <v>655</v>
      </c>
      <c r="H196" s="141">
        <v>1</v>
      </c>
      <c r="I196" s="242"/>
      <c r="J196" s="142">
        <f>ROUND(I196*H196,2)</f>
        <v>0</v>
      </c>
      <c r="K196" s="143"/>
      <c r="L196" s="31"/>
      <c r="M196" s="144" t="s">
        <v>1</v>
      </c>
      <c r="N196" s="145" t="s">
        <v>39</v>
      </c>
      <c r="O196" s="146">
        <v>0</v>
      </c>
      <c r="P196" s="146">
        <f>O196*H196</f>
        <v>0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48" t="s">
        <v>138</v>
      </c>
      <c r="AT196" s="148" t="s">
        <v>134</v>
      </c>
      <c r="AU196" s="148" t="s">
        <v>84</v>
      </c>
      <c r="AY196" s="18" t="s">
        <v>133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8" t="s">
        <v>82</v>
      </c>
      <c r="BK196" s="149">
        <f>ROUND(I196*H196,2)</f>
        <v>0</v>
      </c>
      <c r="BL196" s="18" t="s">
        <v>138</v>
      </c>
      <c r="BM196" s="148" t="s">
        <v>455</v>
      </c>
    </row>
    <row r="197" spans="2:63" s="11" customFormat="1" ht="22.9" customHeight="1">
      <c r="B197" s="126"/>
      <c r="D197" s="127" t="s">
        <v>73</v>
      </c>
      <c r="E197" s="162" t="s">
        <v>1388</v>
      </c>
      <c r="F197" s="162" t="s">
        <v>1807</v>
      </c>
      <c r="J197" s="163">
        <f>BK197</f>
        <v>0</v>
      </c>
      <c r="L197" s="126"/>
      <c r="M197" s="130"/>
      <c r="N197" s="131"/>
      <c r="O197" s="131"/>
      <c r="P197" s="132">
        <f>SUM(P198:P202)</f>
        <v>0</v>
      </c>
      <c r="Q197" s="131"/>
      <c r="R197" s="132">
        <f>SUM(R198:R202)</f>
        <v>0</v>
      </c>
      <c r="S197" s="131"/>
      <c r="T197" s="133">
        <f>SUM(T198:T202)</f>
        <v>0</v>
      </c>
      <c r="AR197" s="127" t="s">
        <v>82</v>
      </c>
      <c r="AT197" s="134" t="s">
        <v>73</v>
      </c>
      <c r="AU197" s="134" t="s">
        <v>82</v>
      </c>
      <c r="AY197" s="127" t="s">
        <v>133</v>
      </c>
      <c r="BK197" s="135">
        <f>SUM(BK198:BK202)</f>
        <v>0</v>
      </c>
    </row>
    <row r="198" spans="1:65" s="2" customFormat="1" ht="16.5" customHeight="1">
      <c r="A198" s="30"/>
      <c r="B198" s="136"/>
      <c r="C198" s="137" t="s">
        <v>328</v>
      </c>
      <c r="D198" s="137" t="s">
        <v>134</v>
      </c>
      <c r="E198" s="138" t="s">
        <v>1796</v>
      </c>
      <c r="F198" s="139" t="s">
        <v>1797</v>
      </c>
      <c r="G198" s="140" t="s">
        <v>229</v>
      </c>
      <c r="H198" s="141">
        <v>33</v>
      </c>
      <c r="I198" s="242"/>
      <c r="J198" s="142">
        <f>ROUND(I198*H198,2)</f>
        <v>0</v>
      </c>
      <c r="K198" s="143"/>
      <c r="L198" s="31"/>
      <c r="M198" s="144" t="s">
        <v>1</v>
      </c>
      <c r="N198" s="145" t="s">
        <v>39</v>
      </c>
      <c r="O198" s="146">
        <v>0</v>
      </c>
      <c r="P198" s="146">
        <f>O198*H198</f>
        <v>0</v>
      </c>
      <c r="Q198" s="146">
        <v>0</v>
      </c>
      <c r="R198" s="146">
        <f>Q198*H198</f>
        <v>0</v>
      </c>
      <c r="S198" s="146">
        <v>0</v>
      </c>
      <c r="T198" s="147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48" t="s">
        <v>138</v>
      </c>
      <c r="AT198" s="148" t="s">
        <v>134</v>
      </c>
      <c r="AU198" s="148" t="s">
        <v>84</v>
      </c>
      <c r="AY198" s="18" t="s">
        <v>133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8" t="s">
        <v>82</v>
      </c>
      <c r="BK198" s="149">
        <f>ROUND(I198*H198,2)</f>
        <v>0</v>
      </c>
      <c r="BL198" s="18" t="s">
        <v>138</v>
      </c>
      <c r="BM198" s="148" t="s">
        <v>459</v>
      </c>
    </row>
    <row r="199" spans="1:65" s="2" customFormat="1" ht="16.5" customHeight="1">
      <c r="A199" s="30"/>
      <c r="B199" s="136"/>
      <c r="C199" s="137" t="s">
        <v>461</v>
      </c>
      <c r="D199" s="137" t="s">
        <v>134</v>
      </c>
      <c r="E199" s="138" t="s">
        <v>1798</v>
      </c>
      <c r="F199" s="139" t="s">
        <v>1799</v>
      </c>
      <c r="G199" s="140" t="s">
        <v>229</v>
      </c>
      <c r="H199" s="141">
        <v>15</v>
      </c>
      <c r="I199" s="242"/>
      <c r="J199" s="142">
        <f>ROUND(I199*H199,2)</f>
        <v>0</v>
      </c>
      <c r="K199" s="143"/>
      <c r="L199" s="31"/>
      <c r="M199" s="144" t="s">
        <v>1</v>
      </c>
      <c r="N199" s="145" t="s">
        <v>39</v>
      </c>
      <c r="O199" s="146">
        <v>0</v>
      </c>
      <c r="P199" s="146">
        <f>O199*H199</f>
        <v>0</v>
      </c>
      <c r="Q199" s="146">
        <v>0</v>
      </c>
      <c r="R199" s="146">
        <f>Q199*H199</f>
        <v>0</v>
      </c>
      <c r="S199" s="146">
        <v>0</v>
      </c>
      <c r="T199" s="147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48" t="s">
        <v>138</v>
      </c>
      <c r="AT199" s="148" t="s">
        <v>134</v>
      </c>
      <c r="AU199" s="148" t="s">
        <v>84</v>
      </c>
      <c r="AY199" s="18" t="s">
        <v>133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8" t="s">
        <v>82</v>
      </c>
      <c r="BK199" s="149">
        <f>ROUND(I199*H199,2)</f>
        <v>0</v>
      </c>
      <c r="BL199" s="18" t="s">
        <v>138</v>
      </c>
      <c r="BM199" s="148" t="s">
        <v>464</v>
      </c>
    </row>
    <row r="200" spans="1:65" s="2" customFormat="1" ht="16.5" customHeight="1">
      <c r="A200" s="30"/>
      <c r="B200" s="136"/>
      <c r="C200" s="137" t="s">
        <v>331</v>
      </c>
      <c r="D200" s="137" t="s">
        <v>134</v>
      </c>
      <c r="E200" s="138" t="s">
        <v>1800</v>
      </c>
      <c r="F200" s="139" t="s">
        <v>1801</v>
      </c>
      <c r="G200" s="140" t="s">
        <v>229</v>
      </c>
      <c r="H200" s="141">
        <v>18</v>
      </c>
      <c r="I200" s="242"/>
      <c r="J200" s="142">
        <f>ROUND(I200*H200,2)</f>
        <v>0</v>
      </c>
      <c r="K200" s="143"/>
      <c r="L200" s="31"/>
      <c r="M200" s="144" t="s">
        <v>1</v>
      </c>
      <c r="N200" s="145" t="s">
        <v>39</v>
      </c>
      <c r="O200" s="146">
        <v>0</v>
      </c>
      <c r="P200" s="146">
        <f>O200*H200</f>
        <v>0</v>
      </c>
      <c r="Q200" s="146">
        <v>0</v>
      </c>
      <c r="R200" s="146">
        <f>Q200*H200</f>
        <v>0</v>
      </c>
      <c r="S200" s="146">
        <v>0</v>
      </c>
      <c r="T200" s="147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48" t="s">
        <v>138</v>
      </c>
      <c r="AT200" s="148" t="s">
        <v>134</v>
      </c>
      <c r="AU200" s="148" t="s">
        <v>84</v>
      </c>
      <c r="AY200" s="18" t="s">
        <v>133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8" t="s">
        <v>82</v>
      </c>
      <c r="BK200" s="149">
        <f>ROUND(I200*H200,2)</f>
        <v>0</v>
      </c>
      <c r="BL200" s="18" t="s">
        <v>138</v>
      </c>
      <c r="BM200" s="148" t="s">
        <v>469</v>
      </c>
    </row>
    <row r="201" spans="1:65" s="2" customFormat="1" ht="16.5" customHeight="1">
      <c r="A201" s="30"/>
      <c r="B201" s="136"/>
      <c r="C201" s="137" t="s">
        <v>471</v>
      </c>
      <c r="D201" s="137" t="s">
        <v>134</v>
      </c>
      <c r="E201" s="138" t="s">
        <v>1808</v>
      </c>
      <c r="F201" s="139" t="s">
        <v>1809</v>
      </c>
      <c r="G201" s="140" t="s">
        <v>229</v>
      </c>
      <c r="H201" s="141">
        <v>15</v>
      </c>
      <c r="I201" s="242"/>
      <c r="J201" s="142">
        <f>ROUND(I201*H201,2)</f>
        <v>0</v>
      </c>
      <c r="K201" s="143"/>
      <c r="L201" s="31"/>
      <c r="M201" s="144" t="s">
        <v>1</v>
      </c>
      <c r="N201" s="145" t="s">
        <v>39</v>
      </c>
      <c r="O201" s="146">
        <v>0</v>
      </c>
      <c r="P201" s="146">
        <f>O201*H201</f>
        <v>0</v>
      </c>
      <c r="Q201" s="146">
        <v>0</v>
      </c>
      <c r="R201" s="146">
        <f>Q201*H201</f>
        <v>0</v>
      </c>
      <c r="S201" s="146">
        <v>0</v>
      </c>
      <c r="T201" s="147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48" t="s">
        <v>138</v>
      </c>
      <c r="AT201" s="148" t="s">
        <v>134</v>
      </c>
      <c r="AU201" s="148" t="s">
        <v>84</v>
      </c>
      <c r="AY201" s="18" t="s">
        <v>133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8" t="s">
        <v>82</v>
      </c>
      <c r="BK201" s="149">
        <f>ROUND(I201*H201,2)</f>
        <v>0</v>
      </c>
      <c r="BL201" s="18" t="s">
        <v>138</v>
      </c>
      <c r="BM201" s="148" t="s">
        <v>474</v>
      </c>
    </row>
    <row r="202" spans="1:65" s="2" customFormat="1" ht="16.5" customHeight="1">
      <c r="A202" s="30"/>
      <c r="B202" s="136"/>
      <c r="C202" s="137" t="s">
        <v>337</v>
      </c>
      <c r="D202" s="137" t="s">
        <v>134</v>
      </c>
      <c r="E202" s="138" t="s">
        <v>1810</v>
      </c>
      <c r="F202" s="139" t="s">
        <v>1811</v>
      </c>
      <c r="G202" s="140" t="s">
        <v>262</v>
      </c>
      <c r="H202" s="141">
        <v>50</v>
      </c>
      <c r="I202" s="242"/>
      <c r="J202" s="142">
        <f>ROUND(I202*H202,2)</f>
        <v>0</v>
      </c>
      <c r="K202" s="143"/>
      <c r="L202" s="31"/>
      <c r="M202" s="144" t="s">
        <v>1</v>
      </c>
      <c r="N202" s="145" t="s">
        <v>39</v>
      </c>
      <c r="O202" s="146">
        <v>0</v>
      </c>
      <c r="P202" s="146">
        <f>O202*H202</f>
        <v>0</v>
      </c>
      <c r="Q202" s="146">
        <v>0</v>
      </c>
      <c r="R202" s="146">
        <f>Q202*H202</f>
        <v>0</v>
      </c>
      <c r="S202" s="146">
        <v>0</v>
      </c>
      <c r="T202" s="147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48" t="s">
        <v>138</v>
      </c>
      <c r="AT202" s="148" t="s">
        <v>134</v>
      </c>
      <c r="AU202" s="148" t="s">
        <v>84</v>
      </c>
      <c r="AY202" s="18" t="s">
        <v>133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8" t="s">
        <v>82</v>
      </c>
      <c r="BK202" s="149">
        <f>ROUND(I202*H202,2)</f>
        <v>0</v>
      </c>
      <c r="BL202" s="18" t="s">
        <v>138</v>
      </c>
      <c r="BM202" s="148" t="s">
        <v>479</v>
      </c>
    </row>
    <row r="203" spans="2:63" s="11" customFormat="1" ht="22.9" customHeight="1">
      <c r="B203" s="126"/>
      <c r="D203" s="127" t="s">
        <v>73</v>
      </c>
      <c r="E203" s="162" t="s">
        <v>1812</v>
      </c>
      <c r="F203" s="162" t="s">
        <v>1813</v>
      </c>
      <c r="J203" s="163">
        <f>BK203</f>
        <v>0</v>
      </c>
      <c r="L203" s="126"/>
      <c r="M203" s="130"/>
      <c r="N203" s="131"/>
      <c r="O203" s="131"/>
      <c r="P203" s="132">
        <f>SUM(P204:P210)</f>
        <v>0</v>
      </c>
      <c r="Q203" s="131"/>
      <c r="R203" s="132">
        <f>SUM(R204:R210)</f>
        <v>0</v>
      </c>
      <c r="S203" s="131"/>
      <c r="T203" s="133">
        <f>SUM(T204:T210)</f>
        <v>0</v>
      </c>
      <c r="AR203" s="127" t="s">
        <v>82</v>
      </c>
      <c r="AT203" s="134" t="s">
        <v>73</v>
      </c>
      <c r="AU203" s="134" t="s">
        <v>82</v>
      </c>
      <c r="AY203" s="127" t="s">
        <v>133</v>
      </c>
      <c r="BK203" s="135">
        <f>SUM(BK204:BK210)</f>
        <v>0</v>
      </c>
    </row>
    <row r="204" spans="1:65" s="2" customFormat="1" ht="16.5" customHeight="1">
      <c r="A204" s="30"/>
      <c r="B204" s="136"/>
      <c r="C204" s="137" t="s">
        <v>480</v>
      </c>
      <c r="D204" s="137" t="s">
        <v>134</v>
      </c>
      <c r="E204" s="138" t="s">
        <v>1814</v>
      </c>
      <c r="F204" s="139" t="s">
        <v>1815</v>
      </c>
      <c r="G204" s="140" t="s">
        <v>240</v>
      </c>
      <c r="H204" s="141">
        <v>1.5</v>
      </c>
      <c r="I204" s="242"/>
      <c r="J204" s="142">
        <f aca="true" t="shared" si="40" ref="J204:J210">ROUND(I204*H204,2)</f>
        <v>0</v>
      </c>
      <c r="K204" s="143"/>
      <c r="L204" s="31"/>
      <c r="M204" s="144" t="s">
        <v>1</v>
      </c>
      <c r="N204" s="145" t="s">
        <v>39</v>
      </c>
      <c r="O204" s="146">
        <v>0</v>
      </c>
      <c r="P204" s="146">
        <f aca="true" t="shared" si="41" ref="P204:P210">O204*H204</f>
        <v>0</v>
      </c>
      <c r="Q204" s="146">
        <v>0</v>
      </c>
      <c r="R204" s="146">
        <f aca="true" t="shared" si="42" ref="R204:R210">Q204*H204</f>
        <v>0</v>
      </c>
      <c r="S204" s="146">
        <v>0</v>
      </c>
      <c r="T204" s="147">
        <f aca="true" t="shared" si="43" ref="T204:T210"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48" t="s">
        <v>138</v>
      </c>
      <c r="AT204" s="148" t="s">
        <v>134</v>
      </c>
      <c r="AU204" s="148" t="s">
        <v>84</v>
      </c>
      <c r="AY204" s="18" t="s">
        <v>133</v>
      </c>
      <c r="BE204" s="149">
        <f aca="true" t="shared" si="44" ref="BE204:BE210">IF(N204="základní",J204,0)</f>
        <v>0</v>
      </c>
      <c r="BF204" s="149">
        <f aca="true" t="shared" si="45" ref="BF204:BF210">IF(N204="snížená",J204,0)</f>
        <v>0</v>
      </c>
      <c r="BG204" s="149">
        <f aca="true" t="shared" si="46" ref="BG204:BG210">IF(N204="zákl. přenesená",J204,0)</f>
        <v>0</v>
      </c>
      <c r="BH204" s="149">
        <f aca="true" t="shared" si="47" ref="BH204:BH210">IF(N204="sníž. přenesená",J204,0)</f>
        <v>0</v>
      </c>
      <c r="BI204" s="149">
        <f aca="true" t="shared" si="48" ref="BI204:BI210">IF(N204="nulová",J204,0)</f>
        <v>0</v>
      </c>
      <c r="BJ204" s="18" t="s">
        <v>82</v>
      </c>
      <c r="BK204" s="149">
        <f aca="true" t="shared" si="49" ref="BK204:BK210">ROUND(I204*H204,2)</f>
        <v>0</v>
      </c>
      <c r="BL204" s="18" t="s">
        <v>138</v>
      </c>
      <c r="BM204" s="148" t="s">
        <v>483</v>
      </c>
    </row>
    <row r="205" spans="1:65" s="2" customFormat="1" ht="16.5" customHeight="1">
      <c r="A205" s="30"/>
      <c r="B205" s="136"/>
      <c r="C205" s="137" t="s">
        <v>348</v>
      </c>
      <c r="D205" s="137" t="s">
        <v>134</v>
      </c>
      <c r="E205" s="138" t="s">
        <v>1816</v>
      </c>
      <c r="F205" s="139" t="s">
        <v>1817</v>
      </c>
      <c r="G205" s="140" t="s">
        <v>240</v>
      </c>
      <c r="H205" s="141">
        <v>9</v>
      </c>
      <c r="I205" s="242"/>
      <c r="J205" s="142">
        <f t="shared" si="40"/>
        <v>0</v>
      </c>
      <c r="K205" s="143"/>
      <c r="L205" s="31"/>
      <c r="M205" s="144" t="s">
        <v>1</v>
      </c>
      <c r="N205" s="145" t="s">
        <v>39</v>
      </c>
      <c r="O205" s="146">
        <v>0</v>
      </c>
      <c r="P205" s="146">
        <f t="shared" si="41"/>
        <v>0</v>
      </c>
      <c r="Q205" s="146">
        <v>0</v>
      </c>
      <c r="R205" s="146">
        <f t="shared" si="42"/>
        <v>0</v>
      </c>
      <c r="S205" s="146">
        <v>0</v>
      </c>
      <c r="T205" s="147">
        <f t="shared" si="4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48" t="s">
        <v>138</v>
      </c>
      <c r="AT205" s="148" t="s">
        <v>134</v>
      </c>
      <c r="AU205" s="148" t="s">
        <v>84</v>
      </c>
      <c r="AY205" s="18" t="s">
        <v>133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18" t="s">
        <v>82</v>
      </c>
      <c r="BK205" s="149">
        <f t="shared" si="49"/>
        <v>0</v>
      </c>
      <c r="BL205" s="18" t="s">
        <v>138</v>
      </c>
      <c r="BM205" s="148" t="s">
        <v>487</v>
      </c>
    </row>
    <row r="206" spans="1:65" s="2" customFormat="1" ht="16.5" customHeight="1">
      <c r="A206" s="30"/>
      <c r="B206" s="136"/>
      <c r="C206" s="137" t="s">
        <v>489</v>
      </c>
      <c r="D206" s="137" t="s">
        <v>134</v>
      </c>
      <c r="E206" s="138" t="s">
        <v>1774</v>
      </c>
      <c r="F206" s="139" t="s">
        <v>1775</v>
      </c>
      <c r="G206" s="140" t="s">
        <v>240</v>
      </c>
      <c r="H206" s="141">
        <v>10</v>
      </c>
      <c r="I206" s="242"/>
      <c r="J206" s="142">
        <f t="shared" si="40"/>
        <v>0</v>
      </c>
      <c r="K206" s="143"/>
      <c r="L206" s="31"/>
      <c r="M206" s="144" t="s">
        <v>1</v>
      </c>
      <c r="N206" s="145" t="s">
        <v>39</v>
      </c>
      <c r="O206" s="146">
        <v>0</v>
      </c>
      <c r="P206" s="146">
        <f t="shared" si="41"/>
        <v>0</v>
      </c>
      <c r="Q206" s="146">
        <v>0</v>
      </c>
      <c r="R206" s="146">
        <f t="shared" si="42"/>
        <v>0</v>
      </c>
      <c r="S206" s="146">
        <v>0</v>
      </c>
      <c r="T206" s="147">
        <f t="shared" si="4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48" t="s">
        <v>138</v>
      </c>
      <c r="AT206" s="148" t="s">
        <v>134</v>
      </c>
      <c r="AU206" s="148" t="s">
        <v>84</v>
      </c>
      <c r="AY206" s="18" t="s">
        <v>133</v>
      </c>
      <c r="BE206" s="149">
        <f t="shared" si="44"/>
        <v>0</v>
      </c>
      <c r="BF206" s="149">
        <f t="shared" si="45"/>
        <v>0</v>
      </c>
      <c r="BG206" s="149">
        <f t="shared" si="46"/>
        <v>0</v>
      </c>
      <c r="BH206" s="149">
        <f t="shared" si="47"/>
        <v>0</v>
      </c>
      <c r="BI206" s="149">
        <f t="shared" si="48"/>
        <v>0</v>
      </c>
      <c r="BJ206" s="18" t="s">
        <v>82</v>
      </c>
      <c r="BK206" s="149">
        <f t="shared" si="49"/>
        <v>0</v>
      </c>
      <c r="BL206" s="18" t="s">
        <v>138</v>
      </c>
      <c r="BM206" s="148" t="s">
        <v>492</v>
      </c>
    </row>
    <row r="207" spans="1:65" s="2" customFormat="1" ht="16.5" customHeight="1">
      <c r="A207" s="30"/>
      <c r="B207" s="136"/>
      <c r="C207" s="137" t="s">
        <v>358</v>
      </c>
      <c r="D207" s="137" t="s">
        <v>134</v>
      </c>
      <c r="E207" s="138" t="s">
        <v>1776</v>
      </c>
      <c r="F207" s="139" t="s">
        <v>1777</v>
      </c>
      <c r="G207" s="140" t="s">
        <v>240</v>
      </c>
      <c r="H207" s="141">
        <v>10</v>
      </c>
      <c r="I207" s="242"/>
      <c r="J207" s="142">
        <f t="shared" si="40"/>
        <v>0</v>
      </c>
      <c r="K207" s="143"/>
      <c r="L207" s="31"/>
      <c r="M207" s="144" t="s">
        <v>1</v>
      </c>
      <c r="N207" s="145" t="s">
        <v>39</v>
      </c>
      <c r="O207" s="146">
        <v>0</v>
      </c>
      <c r="P207" s="146">
        <f t="shared" si="41"/>
        <v>0</v>
      </c>
      <c r="Q207" s="146">
        <v>0</v>
      </c>
      <c r="R207" s="146">
        <f t="shared" si="42"/>
        <v>0</v>
      </c>
      <c r="S207" s="146">
        <v>0</v>
      </c>
      <c r="T207" s="147">
        <f t="shared" si="4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48" t="s">
        <v>138</v>
      </c>
      <c r="AT207" s="148" t="s">
        <v>134</v>
      </c>
      <c r="AU207" s="148" t="s">
        <v>84</v>
      </c>
      <c r="AY207" s="18" t="s">
        <v>133</v>
      </c>
      <c r="BE207" s="149">
        <f t="shared" si="44"/>
        <v>0</v>
      </c>
      <c r="BF207" s="149">
        <f t="shared" si="45"/>
        <v>0</v>
      </c>
      <c r="BG207" s="149">
        <f t="shared" si="46"/>
        <v>0</v>
      </c>
      <c r="BH207" s="149">
        <f t="shared" si="47"/>
        <v>0</v>
      </c>
      <c r="BI207" s="149">
        <f t="shared" si="48"/>
        <v>0</v>
      </c>
      <c r="BJ207" s="18" t="s">
        <v>82</v>
      </c>
      <c r="BK207" s="149">
        <f t="shared" si="49"/>
        <v>0</v>
      </c>
      <c r="BL207" s="18" t="s">
        <v>138</v>
      </c>
      <c r="BM207" s="148" t="s">
        <v>496</v>
      </c>
    </row>
    <row r="208" spans="1:65" s="2" customFormat="1" ht="16.5" customHeight="1">
      <c r="A208" s="30"/>
      <c r="B208" s="136"/>
      <c r="C208" s="137" t="s">
        <v>497</v>
      </c>
      <c r="D208" s="137" t="s">
        <v>134</v>
      </c>
      <c r="E208" s="138" t="s">
        <v>1818</v>
      </c>
      <c r="F208" s="139" t="s">
        <v>1819</v>
      </c>
      <c r="G208" s="140" t="s">
        <v>655</v>
      </c>
      <c r="H208" s="141">
        <v>2</v>
      </c>
      <c r="I208" s="242"/>
      <c r="J208" s="142">
        <f t="shared" si="40"/>
        <v>0</v>
      </c>
      <c r="K208" s="143"/>
      <c r="L208" s="31"/>
      <c r="M208" s="144" t="s">
        <v>1</v>
      </c>
      <c r="N208" s="145" t="s">
        <v>39</v>
      </c>
      <c r="O208" s="146">
        <v>0</v>
      </c>
      <c r="P208" s="146">
        <f t="shared" si="41"/>
        <v>0</v>
      </c>
      <c r="Q208" s="146">
        <v>0</v>
      </c>
      <c r="R208" s="146">
        <f t="shared" si="42"/>
        <v>0</v>
      </c>
      <c r="S208" s="146">
        <v>0</v>
      </c>
      <c r="T208" s="147">
        <f t="shared" si="4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48" t="s">
        <v>138</v>
      </c>
      <c r="AT208" s="148" t="s">
        <v>134</v>
      </c>
      <c r="AU208" s="148" t="s">
        <v>84</v>
      </c>
      <c r="AY208" s="18" t="s">
        <v>133</v>
      </c>
      <c r="BE208" s="149">
        <f t="shared" si="44"/>
        <v>0</v>
      </c>
      <c r="BF208" s="149">
        <f t="shared" si="45"/>
        <v>0</v>
      </c>
      <c r="BG208" s="149">
        <f t="shared" si="46"/>
        <v>0</v>
      </c>
      <c r="BH208" s="149">
        <f t="shared" si="47"/>
        <v>0</v>
      </c>
      <c r="BI208" s="149">
        <f t="shared" si="48"/>
        <v>0</v>
      </c>
      <c r="BJ208" s="18" t="s">
        <v>82</v>
      </c>
      <c r="BK208" s="149">
        <f t="shared" si="49"/>
        <v>0</v>
      </c>
      <c r="BL208" s="18" t="s">
        <v>138</v>
      </c>
      <c r="BM208" s="148" t="s">
        <v>500</v>
      </c>
    </row>
    <row r="209" spans="1:65" s="2" customFormat="1" ht="16.5" customHeight="1">
      <c r="A209" s="30"/>
      <c r="B209" s="136"/>
      <c r="C209" s="137" t="s">
        <v>361</v>
      </c>
      <c r="D209" s="137" t="s">
        <v>134</v>
      </c>
      <c r="E209" s="138" t="s">
        <v>1820</v>
      </c>
      <c r="F209" s="139" t="s">
        <v>1821</v>
      </c>
      <c r="G209" s="140" t="s">
        <v>655</v>
      </c>
      <c r="H209" s="141">
        <v>2</v>
      </c>
      <c r="I209" s="242"/>
      <c r="J209" s="142">
        <f t="shared" si="40"/>
        <v>0</v>
      </c>
      <c r="K209" s="143"/>
      <c r="L209" s="31"/>
      <c r="M209" s="144" t="s">
        <v>1</v>
      </c>
      <c r="N209" s="145" t="s">
        <v>39</v>
      </c>
      <c r="O209" s="146">
        <v>0</v>
      </c>
      <c r="P209" s="146">
        <f t="shared" si="41"/>
        <v>0</v>
      </c>
      <c r="Q209" s="146">
        <v>0</v>
      </c>
      <c r="R209" s="146">
        <f t="shared" si="42"/>
        <v>0</v>
      </c>
      <c r="S209" s="146">
        <v>0</v>
      </c>
      <c r="T209" s="147">
        <f t="shared" si="4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48" t="s">
        <v>138</v>
      </c>
      <c r="AT209" s="148" t="s">
        <v>134</v>
      </c>
      <c r="AU209" s="148" t="s">
        <v>84</v>
      </c>
      <c r="AY209" s="18" t="s">
        <v>133</v>
      </c>
      <c r="BE209" s="149">
        <f t="shared" si="44"/>
        <v>0</v>
      </c>
      <c r="BF209" s="149">
        <f t="shared" si="45"/>
        <v>0</v>
      </c>
      <c r="BG209" s="149">
        <f t="shared" si="46"/>
        <v>0</v>
      </c>
      <c r="BH209" s="149">
        <f t="shared" si="47"/>
        <v>0</v>
      </c>
      <c r="BI209" s="149">
        <f t="shared" si="48"/>
        <v>0</v>
      </c>
      <c r="BJ209" s="18" t="s">
        <v>82</v>
      </c>
      <c r="BK209" s="149">
        <f t="shared" si="49"/>
        <v>0</v>
      </c>
      <c r="BL209" s="18" t="s">
        <v>138</v>
      </c>
      <c r="BM209" s="148" t="s">
        <v>503</v>
      </c>
    </row>
    <row r="210" spans="1:65" s="2" customFormat="1" ht="16.5" customHeight="1">
      <c r="A210" s="30"/>
      <c r="B210" s="136"/>
      <c r="C210" s="137" t="s">
        <v>504</v>
      </c>
      <c r="D210" s="137" t="s">
        <v>134</v>
      </c>
      <c r="E210" s="138" t="s">
        <v>1822</v>
      </c>
      <c r="F210" s="139" t="s">
        <v>1823</v>
      </c>
      <c r="G210" s="140" t="s">
        <v>655</v>
      </c>
      <c r="H210" s="141">
        <v>2</v>
      </c>
      <c r="I210" s="242"/>
      <c r="J210" s="142">
        <f t="shared" si="40"/>
        <v>0</v>
      </c>
      <c r="K210" s="143"/>
      <c r="L210" s="31"/>
      <c r="M210" s="144" t="s">
        <v>1</v>
      </c>
      <c r="N210" s="145" t="s">
        <v>39</v>
      </c>
      <c r="O210" s="146">
        <v>0</v>
      </c>
      <c r="P210" s="146">
        <f t="shared" si="41"/>
        <v>0</v>
      </c>
      <c r="Q210" s="146">
        <v>0</v>
      </c>
      <c r="R210" s="146">
        <f t="shared" si="42"/>
        <v>0</v>
      </c>
      <c r="S210" s="146">
        <v>0</v>
      </c>
      <c r="T210" s="147">
        <f t="shared" si="4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48" t="s">
        <v>138</v>
      </c>
      <c r="AT210" s="148" t="s">
        <v>134</v>
      </c>
      <c r="AU210" s="148" t="s">
        <v>84</v>
      </c>
      <c r="AY210" s="18" t="s">
        <v>133</v>
      </c>
      <c r="BE210" s="149">
        <f t="shared" si="44"/>
        <v>0</v>
      </c>
      <c r="BF210" s="149">
        <f t="shared" si="45"/>
        <v>0</v>
      </c>
      <c r="BG210" s="149">
        <f t="shared" si="46"/>
        <v>0</v>
      </c>
      <c r="BH210" s="149">
        <f t="shared" si="47"/>
        <v>0</v>
      </c>
      <c r="BI210" s="149">
        <f t="shared" si="48"/>
        <v>0</v>
      </c>
      <c r="BJ210" s="18" t="s">
        <v>82</v>
      </c>
      <c r="BK210" s="149">
        <f t="shared" si="49"/>
        <v>0</v>
      </c>
      <c r="BL210" s="18" t="s">
        <v>138</v>
      </c>
      <c r="BM210" s="148" t="s">
        <v>507</v>
      </c>
    </row>
    <row r="211" spans="2:63" s="11" customFormat="1" ht="25.9" customHeight="1">
      <c r="B211" s="126"/>
      <c r="D211" s="127" t="s">
        <v>73</v>
      </c>
      <c r="E211" s="128" t="s">
        <v>1824</v>
      </c>
      <c r="F211" s="128" t="s">
        <v>1825</v>
      </c>
      <c r="J211" s="129">
        <f>BK211</f>
        <v>0</v>
      </c>
      <c r="L211" s="126"/>
      <c r="M211" s="130"/>
      <c r="N211" s="131"/>
      <c r="O211" s="131"/>
      <c r="P211" s="132">
        <f>P212</f>
        <v>0</v>
      </c>
      <c r="Q211" s="131"/>
      <c r="R211" s="132">
        <f>R212</f>
        <v>0</v>
      </c>
      <c r="S211" s="131"/>
      <c r="T211" s="133">
        <f>T212</f>
        <v>0</v>
      </c>
      <c r="AR211" s="127" t="s">
        <v>82</v>
      </c>
      <c r="AT211" s="134" t="s">
        <v>73</v>
      </c>
      <c r="AU211" s="134" t="s">
        <v>74</v>
      </c>
      <c r="AY211" s="127" t="s">
        <v>133</v>
      </c>
      <c r="BK211" s="135">
        <f>BK212</f>
        <v>0</v>
      </c>
    </row>
    <row r="212" spans="2:63" s="11" customFormat="1" ht="22.9" customHeight="1">
      <c r="B212" s="126"/>
      <c r="D212" s="127" t="s">
        <v>73</v>
      </c>
      <c r="E212" s="162" t="s">
        <v>1826</v>
      </c>
      <c r="F212" s="162" t="s">
        <v>1827</v>
      </c>
      <c r="J212" s="163">
        <f>BK212</f>
        <v>0</v>
      </c>
      <c r="L212" s="126"/>
      <c r="M212" s="130"/>
      <c r="N212" s="131"/>
      <c r="O212" s="131"/>
      <c r="P212" s="132">
        <f>SUM(P213:P219)</f>
        <v>0</v>
      </c>
      <c r="Q212" s="131"/>
      <c r="R212" s="132">
        <f>SUM(R213:R219)</f>
        <v>0</v>
      </c>
      <c r="S212" s="131"/>
      <c r="T212" s="133">
        <f>SUM(T213:T219)</f>
        <v>0</v>
      </c>
      <c r="AR212" s="127" t="s">
        <v>82</v>
      </c>
      <c r="AT212" s="134" t="s">
        <v>73</v>
      </c>
      <c r="AU212" s="134" t="s">
        <v>82</v>
      </c>
      <c r="AY212" s="127" t="s">
        <v>133</v>
      </c>
      <c r="BK212" s="135">
        <f>SUM(BK213:BK219)</f>
        <v>0</v>
      </c>
    </row>
    <row r="213" spans="1:65" s="2" customFormat="1" ht="16.5" customHeight="1">
      <c r="A213" s="30"/>
      <c r="B213" s="136"/>
      <c r="C213" s="137" t="s">
        <v>368</v>
      </c>
      <c r="D213" s="137" t="s">
        <v>134</v>
      </c>
      <c r="E213" s="138" t="s">
        <v>1828</v>
      </c>
      <c r="F213" s="139" t="s">
        <v>1829</v>
      </c>
      <c r="G213" s="140" t="s">
        <v>229</v>
      </c>
      <c r="H213" s="141">
        <v>20.4</v>
      </c>
      <c r="I213" s="242"/>
      <c r="J213" s="142">
        <f aca="true" t="shared" si="50" ref="J213:J219">ROUND(I213*H213,2)</f>
        <v>0</v>
      </c>
      <c r="K213" s="143"/>
      <c r="L213" s="31"/>
      <c r="M213" s="144" t="s">
        <v>1</v>
      </c>
      <c r="N213" s="145" t="s">
        <v>39</v>
      </c>
      <c r="O213" s="146">
        <v>0</v>
      </c>
      <c r="P213" s="146">
        <f aca="true" t="shared" si="51" ref="P213:P219">O213*H213</f>
        <v>0</v>
      </c>
      <c r="Q213" s="146">
        <v>0</v>
      </c>
      <c r="R213" s="146">
        <f aca="true" t="shared" si="52" ref="R213:R219">Q213*H213</f>
        <v>0</v>
      </c>
      <c r="S213" s="146">
        <v>0</v>
      </c>
      <c r="T213" s="147">
        <f aca="true" t="shared" si="53" ref="T213:T219"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48" t="s">
        <v>138</v>
      </c>
      <c r="AT213" s="148" t="s">
        <v>134</v>
      </c>
      <c r="AU213" s="148" t="s">
        <v>84</v>
      </c>
      <c r="AY213" s="18" t="s">
        <v>133</v>
      </c>
      <c r="BE213" s="149">
        <f aca="true" t="shared" si="54" ref="BE213:BE219">IF(N213="základní",J213,0)</f>
        <v>0</v>
      </c>
      <c r="BF213" s="149">
        <f aca="true" t="shared" si="55" ref="BF213:BF219">IF(N213="snížená",J213,0)</f>
        <v>0</v>
      </c>
      <c r="BG213" s="149">
        <f aca="true" t="shared" si="56" ref="BG213:BG219">IF(N213="zákl. přenesená",J213,0)</f>
        <v>0</v>
      </c>
      <c r="BH213" s="149">
        <f aca="true" t="shared" si="57" ref="BH213:BH219">IF(N213="sníž. přenesená",J213,0)</f>
        <v>0</v>
      </c>
      <c r="BI213" s="149">
        <f aca="true" t="shared" si="58" ref="BI213:BI219">IF(N213="nulová",J213,0)</f>
        <v>0</v>
      </c>
      <c r="BJ213" s="18" t="s">
        <v>82</v>
      </c>
      <c r="BK213" s="149">
        <f aca="true" t="shared" si="59" ref="BK213:BK219">ROUND(I213*H213,2)</f>
        <v>0</v>
      </c>
      <c r="BL213" s="18" t="s">
        <v>138</v>
      </c>
      <c r="BM213" s="148" t="s">
        <v>510</v>
      </c>
    </row>
    <row r="214" spans="1:65" s="2" customFormat="1" ht="16.5" customHeight="1">
      <c r="A214" s="30"/>
      <c r="B214" s="136"/>
      <c r="C214" s="137" t="s">
        <v>511</v>
      </c>
      <c r="D214" s="137" t="s">
        <v>134</v>
      </c>
      <c r="E214" s="138" t="s">
        <v>1830</v>
      </c>
      <c r="F214" s="139" t="s">
        <v>1831</v>
      </c>
      <c r="G214" s="140" t="s">
        <v>262</v>
      </c>
      <c r="H214" s="141">
        <v>51</v>
      </c>
      <c r="I214" s="242"/>
      <c r="J214" s="142">
        <f t="shared" si="50"/>
        <v>0</v>
      </c>
      <c r="K214" s="143"/>
      <c r="L214" s="31"/>
      <c r="M214" s="144" t="s">
        <v>1</v>
      </c>
      <c r="N214" s="145" t="s">
        <v>39</v>
      </c>
      <c r="O214" s="146">
        <v>0</v>
      </c>
      <c r="P214" s="146">
        <f t="shared" si="51"/>
        <v>0</v>
      </c>
      <c r="Q214" s="146">
        <v>0</v>
      </c>
      <c r="R214" s="146">
        <f t="shared" si="52"/>
        <v>0</v>
      </c>
      <c r="S214" s="146">
        <v>0</v>
      </c>
      <c r="T214" s="147">
        <f t="shared" si="5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48" t="s">
        <v>138</v>
      </c>
      <c r="AT214" s="148" t="s">
        <v>134</v>
      </c>
      <c r="AU214" s="148" t="s">
        <v>84</v>
      </c>
      <c r="AY214" s="18" t="s">
        <v>133</v>
      </c>
      <c r="BE214" s="149">
        <f t="shared" si="54"/>
        <v>0</v>
      </c>
      <c r="BF214" s="149">
        <f t="shared" si="55"/>
        <v>0</v>
      </c>
      <c r="BG214" s="149">
        <f t="shared" si="56"/>
        <v>0</v>
      </c>
      <c r="BH214" s="149">
        <f t="shared" si="57"/>
        <v>0</v>
      </c>
      <c r="BI214" s="149">
        <f t="shared" si="58"/>
        <v>0</v>
      </c>
      <c r="BJ214" s="18" t="s">
        <v>82</v>
      </c>
      <c r="BK214" s="149">
        <f t="shared" si="59"/>
        <v>0</v>
      </c>
      <c r="BL214" s="18" t="s">
        <v>138</v>
      </c>
      <c r="BM214" s="148" t="s">
        <v>514</v>
      </c>
    </row>
    <row r="215" spans="1:65" s="2" customFormat="1" ht="16.5" customHeight="1">
      <c r="A215" s="30"/>
      <c r="B215" s="136"/>
      <c r="C215" s="137" t="s">
        <v>372</v>
      </c>
      <c r="D215" s="137" t="s">
        <v>134</v>
      </c>
      <c r="E215" s="138" t="s">
        <v>1832</v>
      </c>
      <c r="F215" s="139" t="s">
        <v>1833</v>
      </c>
      <c r="G215" s="140" t="s">
        <v>262</v>
      </c>
      <c r="H215" s="141">
        <v>51</v>
      </c>
      <c r="I215" s="242"/>
      <c r="J215" s="142">
        <f t="shared" si="50"/>
        <v>0</v>
      </c>
      <c r="K215" s="143"/>
      <c r="L215" s="31"/>
      <c r="M215" s="144" t="s">
        <v>1</v>
      </c>
      <c r="N215" s="145" t="s">
        <v>39</v>
      </c>
      <c r="O215" s="146">
        <v>0</v>
      </c>
      <c r="P215" s="146">
        <f t="shared" si="51"/>
        <v>0</v>
      </c>
      <c r="Q215" s="146">
        <v>0</v>
      </c>
      <c r="R215" s="146">
        <f t="shared" si="52"/>
        <v>0</v>
      </c>
      <c r="S215" s="146">
        <v>0</v>
      </c>
      <c r="T215" s="147">
        <f t="shared" si="5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48" t="s">
        <v>138</v>
      </c>
      <c r="AT215" s="148" t="s">
        <v>134</v>
      </c>
      <c r="AU215" s="148" t="s">
        <v>84</v>
      </c>
      <c r="AY215" s="18" t="s">
        <v>133</v>
      </c>
      <c r="BE215" s="149">
        <f t="shared" si="54"/>
        <v>0</v>
      </c>
      <c r="BF215" s="149">
        <f t="shared" si="55"/>
        <v>0</v>
      </c>
      <c r="BG215" s="149">
        <f t="shared" si="56"/>
        <v>0</v>
      </c>
      <c r="BH215" s="149">
        <f t="shared" si="57"/>
        <v>0</v>
      </c>
      <c r="BI215" s="149">
        <f t="shared" si="58"/>
        <v>0</v>
      </c>
      <c r="BJ215" s="18" t="s">
        <v>82</v>
      </c>
      <c r="BK215" s="149">
        <f t="shared" si="59"/>
        <v>0</v>
      </c>
      <c r="BL215" s="18" t="s">
        <v>138</v>
      </c>
      <c r="BM215" s="148" t="s">
        <v>518</v>
      </c>
    </row>
    <row r="216" spans="1:65" s="2" customFormat="1" ht="16.5" customHeight="1">
      <c r="A216" s="30"/>
      <c r="B216" s="136"/>
      <c r="C216" s="137" t="s">
        <v>519</v>
      </c>
      <c r="D216" s="137" t="s">
        <v>134</v>
      </c>
      <c r="E216" s="138" t="s">
        <v>1738</v>
      </c>
      <c r="F216" s="139" t="s">
        <v>1739</v>
      </c>
      <c r="G216" s="140" t="s">
        <v>229</v>
      </c>
      <c r="H216" s="141">
        <v>4.8</v>
      </c>
      <c r="I216" s="242"/>
      <c r="J216" s="142">
        <f t="shared" si="50"/>
        <v>0</v>
      </c>
      <c r="K216" s="143"/>
      <c r="L216" s="31"/>
      <c r="M216" s="144" t="s">
        <v>1</v>
      </c>
      <c r="N216" s="145" t="s">
        <v>39</v>
      </c>
      <c r="O216" s="146">
        <v>0</v>
      </c>
      <c r="P216" s="146">
        <f t="shared" si="51"/>
        <v>0</v>
      </c>
      <c r="Q216" s="146">
        <v>0</v>
      </c>
      <c r="R216" s="146">
        <f t="shared" si="52"/>
        <v>0</v>
      </c>
      <c r="S216" s="146">
        <v>0</v>
      </c>
      <c r="T216" s="147">
        <f t="shared" si="53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48" t="s">
        <v>138</v>
      </c>
      <c r="AT216" s="148" t="s">
        <v>134</v>
      </c>
      <c r="AU216" s="148" t="s">
        <v>84</v>
      </c>
      <c r="AY216" s="18" t="s">
        <v>133</v>
      </c>
      <c r="BE216" s="149">
        <f t="shared" si="54"/>
        <v>0</v>
      </c>
      <c r="BF216" s="149">
        <f t="shared" si="55"/>
        <v>0</v>
      </c>
      <c r="BG216" s="149">
        <f t="shared" si="56"/>
        <v>0</v>
      </c>
      <c r="BH216" s="149">
        <f t="shared" si="57"/>
        <v>0</v>
      </c>
      <c r="BI216" s="149">
        <f t="shared" si="58"/>
        <v>0</v>
      </c>
      <c r="BJ216" s="18" t="s">
        <v>82</v>
      </c>
      <c r="BK216" s="149">
        <f t="shared" si="59"/>
        <v>0</v>
      </c>
      <c r="BL216" s="18" t="s">
        <v>138</v>
      </c>
      <c r="BM216" s="148" t="s">
        <v>522</v>
      </c>
    </row>
    <row r="217" spans="1:65" s="2" customFormat="1" ht="16.5" customHeight="1">
      <c r="A217" s="30"/>
      <c r="B217" s="136"/>
      <c r="C217" s="137" t="s">
        <v>384</v>
      </c>
      <c r="D217" s="137" t="s">
        <v>134</v>
      </c>
      <c r="E217" s="138" t="s">
        <v>1834</v>
      </c>
      <c r="F217" s="139" t="s">
        <v>1835</v>
      </c>
      <c r="G217" s="140" t="s">
        <v>229</v>
      </c>
      <c r="H217" s="141">
        <v>4.8</v>
      </c>
      <c r="I217" s="242"/>
      <c r="J217" s="142">
        <f t="shared" si="50"/>
        <v>0</v>
      </c>
      <c r="K217" s="143"/>
      <c r="L217" s="31"/>
      <c r="M217" s="144" t="s">
        <v>1</v>
      </c>
      <c r="N217" s="145" t="s">
        <v>39</v>
      </c>
      <c r="O217" s="146">
        <v>0</v>
      </c>
      <c r="P217" s="146">
        <f t="shared" si="51"/>
        <v>0</v>
      </c>
      <c r="Q217" s="146">
        <v>0</v>
      </c>
      <c r="R217" s="146">
        <f t="shared" si="52"/>
        <v>0</v>
      </c>
      <c r="S217" s="146">
        <v>0</v>
      </c>
      <c r="T217" s="147">
        <f t="shared" si="5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48" t="s">
        <v>138</v>
      </c>
      <c r="AT217" s="148" t="s">
        <v>134</v>
      </c>
      <c r="AU217" s="148" t="s">
        <v>84</v>
      </c>
      <c r="AY217" s="18" t="s">
        <v>133</v>
      </c>
      <c r="BE217" s="149">
        <f t="shared" si="54"/>
        <v>0</v>
      </c>
      <c r="BF217" s="149">
        <f t="shared" si="55"/>
        <v>0</v>
      </c>
      <c r="BG217" s="149">
        <f t="shared" si="56"/>
        <v>0</v>
      </c>
      <c r="BH217" s="149">
        <f t="shared" si="57"/>
        <v>0</v>
      </c>
      <c r="BI217" s="149">
        <f t="shared" si="58"/>
        <v>0</v>
      </c>
      <c r="BJ217" s="18" t="s">
        <v>82</v>
      </c>
      <c r="BK217" s="149">
        <f t="shared" si="59"/>
        <v>0</v>
      </c>
      <c r="BL217" s="18" t="s">
        <v>138</v>
      </c>
      <c r="BM217" s="148" t="s">
        <v>527</v>
      </c>
    </row>
    <row r="218" spans="1:65" s="2" customFormat="1" ht="16.5" customHeight="1">
      <c r="A218" s="30"/>
      <c r="B218" s="136"/>
      <c r="C218" s="137" t="s">
        <v>532</v>
      </c>
      <c r="D218" s="137" t="s">
        <v>134</v>
      </c>
      <c r="E218" s="138" t="s">
        <v>1742</v>
      </c>
      <c r="F218" s="139" t="s">
        <v>1743</v>
      </c>
      <c r="G218" s="140" t="s">
        <v>229</v>
      </c>
      <c r="H218" s="141">
        <v>4.8</v>
      </c>
      <c r="I218" s="242"/>
      <c r="J218" s="142">
        <f t="shared" si="50"/>
        <v>0</v>
      </c>
      <c r="K218" s="143"/>
      <c r="L218" s="31"/>
      <c r="M218" s="144" t="s">
        <v>1</v>
      </c>
      <c r="N218" s="145" t="s">
        <v>39</v>
      </c>
      <c r="O218" s="146">
        <v>0</v>
      </c>
      <c r="P218" s="146">
        <f t="shared" si="51"/>
        <v>0</v>
      </c>
      <c r="Q218" s="146">
        <v>0</v>
      </c>
      <c r="R218" s="146">
        <f t="shared" si="52"/>
        <v>0</v>
      </c>
      <c r="S218" s="146">
        <v>0</v>
      </c>
      <c r="T218" s="147">
        <f t="shared" si="53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48" t="s">
        <v>138</v>
      </c>
      <c r="AT218" s="148" t="s">
        <v>134</v>
      </c>
      <c r="AU218" s="148" t="s">
        <v>84</v>
      </c>
      <c r="AY218" s="18" t="s">
        <v>133</v>
      </c>
      <c r="BE218" s="149">
        <f t="shared" si="54"/>
        <v>0</v>
      </c>
      <c r="BF218" s="149">
        <f t="shared" si="55"/>
        <v>0</v>
      </c>
      <c r="BG218" s="149">
        <f t="shared" si="56"/>
        <v>0</v>
      </c>
      <c r="BH218" s="149">
        <f t="shared" si="57"/>
        <v>0</v>
      </c>
      <c r="BI218" s="149">
        <f t="shared" si="58"/>
        <v>0</v>
      </c>
      <c r="BJ218" s="18" t="s">
        <v>82</v>
      </c>
      <c r="BK218" s="149">
        <f t="shared" si="59"/>
        <v>0</v>
      </c>
      <c r="BL218" s="18" t="s">
        <v>138</v>
      </c>
      <c r="BM218" s="148" t="s">
        <v>535</v>
      </c>
    </row>
    <row r="219" spans="1:65" s="2" customFormat="1" ht="16.5" customHeight="1">
      <c r="A219" s="30"/>
      <c r="B219" s="136"/>
      <c r="C219" s="137" t="s">
        <v>392</v>
      </c>
      <c r="D219" s="137" t="s">
        <v>134</v>
      </c>
      <c r="E219" s="138" t="s">
        <v>1746</v>
      </c>
      <c r="F219" s="139" t="s">
        <v>1747</v>
      </c>
      <c r="G219" s="140" t="s">
        <v>229</v>
      </c>
      <c r="H219" s="141">
        <v>15.6</v>
      </c>
      <c r="I219" s="242"/>
      <c r="J219" s="142">
        <f t="shared" si="50"/>
        <v>0</v>
      </c>
      <c r="K219" s="143"/>
      <c r="L219" s="31"/>
      <c r="M219" s="144" t="s">
        <v>1</v>
      </c>
      <c r="N219" s="145" t="s">
        <v>39</v>
      </c>
      <c r="O219" s="146">
        <v>0</v>
      </c>
      <c r="P219" s="146">
        <f t="shared" si="51"/>
        <v>0</v>
      </c>
      <c r="Q219" s="146">
        <v>0</v>
      </c>
      <c r="R219" s="146">
        <f t="shared" si="52"/>
        <v>0</v>
      </c>
      <c r="S219" s="146">
        <v>0</v>
      </c>
      <c r="T219" s="147">
        <f t="shared" si="53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48" t="s">
        <v>138</v>
      </c>
      <c r="AT219" s="148" t="s">
        <v>134</v>
      </c>
      <c r="AU219" s="148" t="s">
        <v>84</v>
      </c>
      <c r="AY219" s="18" t="s">
        <v>133</v>
      </c>
      <c r="BE219" s="149">
        <f t="shared" si="54"/>
        <v>0</v>
      </c>
      <c r="BF219" s="149">
        <f t="shared" si="55"/>
        <v>0</v>
      </c>
      <c r="BG219" s="149">
        <f t="shared" si="56"/>
        <v>0</v>
      </c>
      <c r="BH219" s="149">
        <f t="shared" si="57"/>
        <v>0</v>
      </c>
      <c r="BI219" s="149">
        <f t="shared" si="58"/>
        <v>0</v>
      </c>
      <c r="BJ219" s="18" t="s">
        <v>82</v>
      </c>
      <c r="BK219" s="149">
        <f t="shared" si="59"/>
        <v>0</v>
      </c>
      <c r="BL219" s="18" t="s">
        <v>138</v>
      </c>
      <c r="BM219" s="148" t="s">
        <v>540</v>
      </c>
    </row>
    <row r="220" spans="2:63" s="11" customFormat="1" ht="25.9" customHeight="1">
      <c r="B220" s="126"/>
      <c r="D220" s="127" t="s">
        <v>73</v>
      </c>
      <c r="E220" s="128" t="s">
        <v>1836</v>
      </c>
      <c r="F220" s="128" t="s">
        <v>1837</v>
      </c>
      <c r="J220" s="129">
        <f>BK220</f>
        <v>0</v>
      </c>
      <c r="L220" s="126"/>
      <c r="M220" s="130"/>
      <c r="N220" s="131"/>
      <c r="O220" s="131"/>
      <c r="P220" s="132">
        <f>P221+P236</f>
        <v>0</v>
      </c>
      <c r="Q220" s="131"/>
      <c r="R220" s="132">
        <f>R221+R236</f>
        <v>0</v>
      </c>
      <c r="S220" s="131"/>
      <c r="T220" s="133">
        <f>T221+T236</f>
        <v>0</v>
      </c>
      <c r="AR220" s="127" t="s">
        <v>82</v>
      </c>
      <c r="AT220" s="134" t="s">
        <v>73</v>
      </c>
      <c r="AU220" s="134" t="s">
        <v>74</v>
      </c>
      <c r="AY220" s="127" t="s">
        <v>133</v>
      </c>
      <c r="BK220" s="135">
        <f>BK221+BK236</f>
        <v>0</v>
      </c>
    </row>
    <row r="221" spans="2:63" s="11" customFormat="1" ht="22.9" customHeight="1">
      <c r="B221" s="126"/>
      <c r="D221" s="127" t="s">
        <v>73</v>
      </c>
      <c r="E221" s="162" t="s">
        <v>1731</v>
      </c>
      <c r="F221" s="162" t="s">
        <v>226</v>
      </c>
      <c r="J221" s="163">
        <f>BK221</f>
        <v>0</v>
      </c>
      <c r="L221" s="126"/>
      <c r="M221" s="130"/>
      <c r="N221" s="131"/>
      <c r="O221" s="131"/>
      <c r="P221" s="132">
        <f>SUM(P222:P235)</f>
        <v>0</v>
      </c>
      <c r="Q221" s="131"/>
      <c r="R221" s="132">
        <f>SUM(R222:R235)</f>
        <v>0</v>
      </c>
      <c r="S221" s="131"/>
      <c r="T221" s="133">
        <f>SUM(T222:T235)</f>
        <v>0</v>
      </c>
      <c r="AR221" s="127" t="s">
        <v>82</v>
      </c>
      <c r="AT221" s="134" t="s">
        <v>73</v>
      </c>
      <c r="AU221" s="134" t="s">
        <v>82</v>
      </c>
      <c r="AY221" s="127" t="s">
        <v>133</v>
      </c>
      <c r="BK221" s="135">
        <f>SUM(BK222:BK235)</f>
        <v>0</v>
      </c>
    </row>
    <row r="222" spans="1:65" s="2" customFormat="1" ht="16.5" customHeight="1">
      <c r="A222" s="30"/>
      <c r="B222" s="136"/>
      <c r="C222" s="137" t="s">
        <v>541</v>
      </c>
      <c r="D222" s="137" t="s">
        <v>134</v>
      </c>
      <c r="E222" s="138" t="s">
        <v>1732</v>
      </c>
      <c r="F222" s="139" t="s">
        <v>1733</v>
      </c>
      <c r="G222" s="140" t="s">
        <v>229</v>
      </c>
      <c r="H222" s="141">
        <v>13.6</v>
      </c>
      <c r="I222" s="242"/>
      <c r="J222" s="142">
        <f aca="true" t="shared" si="60" ref="J222:J235">ROUND(I222*H222,2)</f>
        <v>0</v>
      </c>
      <c r="K222" s="143"/>
      <c r="L222" s="31"/>
      <c r="M222" s="144" t="s">
        <v>1</v>
      </c>
      <c r="N222" s="145" t="s">
        <v>39</v>
      </c>
      <c r="O222" s="146">
        <v>0</v>
      </c>
      <c r="P222" s="146">
        <f aca="true" t="shared" si="61" ref="P222:P235">O222*H222</f>
        <v>0</v>
      </c>
      <c r="Q222" s="146">
        <v>0</v>
      </c>
      <c r="R222" s="146">
        <f aca="true" t="shared" si="62" ref="R222:R235">Q222*H222</f>
        <v>0</v>
      </c>
      <c r="S222" s="146">
        <v>0</v>
      </c>
      <c r="T222" s="147">
        <f aca="true" t="shared" si="63" ref="T222:T235"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48" t="s">
        <v>138</v>
      </c>
      <c r="AT222" s="148" t="s">
        <v>134</v>
      </c>
      <c r="AU222" s="148" t="s">
        <v>84</v>
      </c>
      <c r="AY222" s="18" t="s">
        <v>133</v>
      </c>
      <c r="BE222" s="149">
        <f aca="true" t="shared" si="64" ref="BE222:BE235">IF(N222="základní",J222,0)</f>
        <v>0</v>
      </c>
      <c r="BF222" s="149">
        <f aca="true" t="shared" si="65" ref="BF222:BF235">IF(N222="snížená",J222,0)</f>
        <v>0</v>
      </c>
      <c r="BG222" s="149">
        <f aca="true" t="shared" si="66" ref="BG222:BG235">IF(N222="zákl. přenesená",J222,0)</f>
        <v>0</v>
      </c>
      <c r="BH222" s="149">
        <f aca="true" t="shared" si="67" ref="BH222:BH235">IF(N222="sníž. přenesená",J222,0)</f>
        <v>0</v>
      </c>
      <c r="BI222" s="149">
        <f aca="true" t="shared" si="68" ref="BI222:BI235">IF(N222="nulová",J222,0)</f>
        <v>0</v>
      </c>
      <c r="BJ222" s="18" t="s">
        <v>82</v>
      </c>
      <c r="BK222" s="149">
        <f aca="true" t="shared" si="69" ref="BK222:BK235">ROUND(I222*H222,2)</f>
        <v>0</v>
      </c>
      <c r="BL222" s="18" t="s">
        <v>138</v>
      </c>
      <c r="BM222" s="148" t="s">
        <v>544</v>
      </c>
    </row>
    <row r="223" spans="1:65" s="2" customFormat="1" ht="16.5" customHeight="1">
      <c r="A223" s="30"/>
      <c r="B223" s="136"/>
      <c r="C223" s="137" t="s">
        <v>396</v>
      </c>
      <c r="D223" s="137" t="s">
        <v>134</v>
      </c>
      <c r="E223" s="138" t="s">
        <v>1734</v>
      </c>
      <c r="F223" s="139" t="s">
        <v>1735</v>
      </c>
      <c r="G223" s="140" t="s">
        <v>262</v>
      </c>
      <c r="H223" s="141">
        <v>34</v>
      </c>
      <c r="I223" s="242"/>
      <c r="J223" s="142">
        <f t="shared" si="60"/>
        <v>0</v>
      </c>
      <c r="K223" s="143"/>
      <c r="L223" s="31"/>
      <c r="M223" s="144" t="s">
        <v>1</v>
      </c>
      <c r="N223" s="145" t="s">
        <v>39</v>
      </c>
      <c r="O223" s="146">
        <v>0</v>
      </c>
      <c r="P223" s="146">
        <f t="shared" si="61"/>
        <v>0</v>
      </c>
      <c r="Q223" s="146">
        <v>0</v>
      </c>
      <c r="R223" s="146">
        <f t="shared" si="62"/>
        <v>0</v>
      </c>
      <c r="S223" s="146">
        <v>0</v>
      </c>
      <c r="T223" s="147">
        <f t="shared" si="6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48" t="s">
        <v>138</v>
      </c>
      <c r="AT223" s="148" t="s">
        <v>134</v>
      </c>
      <c r="AU223" s="148" t="s">
        <v>84</v>
      </c>
      <c r="AY223" s="18" t="s">
        <v>133</v>
      </c>
      <c r="BE223" s="149">
        <f t="shared" si="64"/>
        <v>0</v>
      </c>
      <c r="BF223" s="149">
        <f t="shared" si="65"/>
        <v>0</v>
      </c>
      <c r="BG223" s="149">
        <f t="shared" si="66"/>
        <v>0</v>
      </c>
      <c r="BH223" s="149">
        <f t="shared" si="67"/>
        <v>0</v>
      </c>
      <c r="BI223" s="149">
        <f t="shared" si="68"/>
        <v>0</v>
      </c>
      <c r="BJ223" s="18" t="s">
        <v>82</v>
      </c>
      <c r="BK223" s="149">
        <f t="shared" si="69"/>
        <v>0</v>
      </c>
      <c r="BL223" s="18" t="s">
        <v>138</v>
      </c>
      <c r="BM223" s="148" t="s">
        <v>549</v>
      </c>
    </row>
    <row r="224" spans="1:65" s="2" customFormat="1" ht="16.5" customHeight="1">
      <c r="A224" s="30"/>
      <c r="B224" s="136"/>
      <c r="C224" s="137" t="s">
        <v>550</v>
      </c>
      <c r="D224" s="137" t="s">
        <v>134</v>
      </c>
      <c r="E224" s="138" t="s">
        <v>1736</v>
      </c>
      <c r="F224" s="139" t="s">
        <v>1737</v>
      </c>
      <c r="G224" s="140" t="s">
        <v>262</v>
      </c>
      <c r="H224" s="141">
        <v>34</v>
      </c>
      <c r="I224" s="242"/>
      <c r="J224" s="142">
        <f t="shared" si="60"/>
        <v>0</v>
      </c>
      <c r="K224" s="143"/>
      <c r="L224" s="31"/>
      <c r="M224" s="144" t="s">
        <v>1</v>
      </c>
      <c r="N224" s="145" t="s">
        <v>39</v>
      </c>
      <c r="O224" s="146">
        <v>0</v>
      </c>
      <c r="P224" s="146">
        <f t="shared" si="61"/>
        <v>0</v>
      </c>
      <c r="Q224" s="146">
        <v>0</v>
      </c>
      <c r="R224" s="146">
        <f t="shared" si="62"/>
        <v>0</v>
      </c>
      <c r="S224" s="146">
        <v>0</v>
      </c>
      <c r="T224" s="147">
        <f t="shared" si="6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48" t="s">
        <v>138</v>
      </c>
      <c r="AT224" s="148" t="s">
        <v>134</v>
      </c>
      <c r="AU224" s="148" t="s">
        <v>84</v>
      </c>
      <c r="AY224" s="18" t="s">
        <v>133</v>
      </c>
      <c r="BE224" s="149">
        <f t="shared" si="64"/>
        <v>0</v>
      </c>
      <c r="BF224" s="149">
        <f t="shared" si="65"/>
        <v>0</v>
      </c>
      <c r="BG224" s="149">
        <f t="shared" si="66"/>
        <v>0</v>
      </c>
      <c r="BH224" s="149">
        <f t="shared" si="67"/>
        <v>0</v>
      </c>
      <c r="BI224" s="149">
        <f t="shared" si="68"/>
        <v>0</v>
      </c>
      <c r="BJ224" s="18" t="s">
        <v>82</v>
      </c>
      <c r="BK224" s="149">
        <f t="shared" si="69"/>
        <v>0</v>
      </c>
      <c r="BL224" s="18" t="s">
        <v>138</v>
      </c>
      <c r="BM224" s="148" t="s">
        <v>553</v>
      </c>
    </row>
    <row r="225" spans="1:65" s="2" customFormat="1" ht="16.5" customHeight="1">
      <c r="A225" s="30"/>
      <c r="B225" s="136"/>
      <c r="C225" s="137" t="s">
        <v>400</v>
      </c>
      <c r="D225" s="137" t="s">
        <v>134</v>
      </c>
      <c r="E225" s="138" t="s">
        <v>1738</v>
      </c>
      <c r="F225" s="139" t="s">
        <v>1739</v>
      </c>
      <c r="G225" s="140" t="s">
        <v>229</v>
      </c>
      <c r="H225" s="141">
        <v>3.2</v>
      </c>
      <c r="I225" s="242"/>
      <c r="J225" s="142">
        <f t="shared" si="60"/>
        <v>0</v>
      </c>
      <c r="K225" s="143"/>
      <c r="L225" s="31"/>
      <c r="M225" s="144" t="s">
        <v>1</v>
      </c>
      <c r="N225" s="145" t="s">
        <v>39</v>
      </c>
      <c r="O225" s="146">
        <v>0</v>
      </c>
      <c r="P225" s="146">
        <f t="shared" si="61"/>
        <v>0</v>
      </c>
      <c r="Q225" s="146">
        <v>0</v>
      </c>
      <c r="R225" s="146">
        <f t="shared" si="62"/>
        <v>0</v>
      </c>
      <c r="S225" s="146">
        <v>0</v>
      </c>
      <c r="T225" s="147">
        <f t="shared" si="6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48" t="s">
        <v>138</v>
      </c>
      <c r="AT225" s="148" t="s">
        <v>134</v>
      </c>
      <c r="AU225" s="148" t="s">
        <v>84</v>
      </c>
      <c r="AY225" s="18" t="s">
        <v>133</v>
      </c>
      <c r="BE225" s="149">
        <f t="shared" si="64"/>
        <v>0</v>
      </c>
      <c r="BF225" s="149">
        <f t="shared" si="65"/>
        <v>0</v>
      </c>
      <c r="BG225" s="149">
        <f t="shared" si="66"/>
        <v>0</v>
      </c>
      <c r="BH225" s="149">
        <f t="shared" si="67"/>
        <v>0</v>
      </c>
      <c r="BI225" s="149">
        <f t="shared" si="68"/>
        <v>0</v>
      </c>
      <c r="BJ225" s="18" t="s">
        <v>82</v>
      </c>
      <c r="BK225" s="149">
        <f t="shared" si="69"/>
        <v>0</v>
      </c>
      <c r="BL225" s="18" t="s">
        <v>138</v>
      </c>
      <c r="BM225" s="148" t="s">
        <v>557</v>
      </c>
    </row>
    <row r="226" spans="1:65" s="2" customFormat="1" ht="16.5" customHeight="1">
      <c r="A226" s="30"/>
      <c r="B226" s="136"/>
      <c r="C226" s="137" t="s">
        <v>566</v>
      </c>
      <c r="D226" s="137" t="s">
        <v>134</v>
      </c>
      <c r="E226" s="138" t="s">
        <v>1740</v>
      </c>
      <c r="F226" s="139" t="s">
        <v>1741</v>
      </c>
      <c r="G226" s="140" t="s">
        <v>229</v>
      </c>
      <c r="H226" s="141">
        <v>3.2</v>
      </c>
      <c r="I226" s="242"/>
      <c r="J226" s="142">
        <f t="shared" si="60"/>
        <v>0</v>
      </c>
      <c r="K226" s="143"/>
      <c r="L226" s="31"/>
      <c r="M226" s="144" t="s">
        <v>1</v>
      </c>
      <c r="N226" s="145" t="s">
        <v>39</v>
      </c>
      <c r="O226" s="146">
        <v>0</v>
      </c>
      <c r="P226" s="146">
        <f t="shared" si="61"/>
        <v>0</v>
      </c>
      <c r="Q226" s="146">
        <v>0</v>
      </c>
      <c r="R226" s="146">
        <f t="shared" si="62"/>
        <v>0</v>
      </c>
      <c r="S226" s="146">
        <v>0</v>
      </c>
      <c r="T226" s="147">
        <f t="shared" si="6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48" t="s">
        <v>138</v>
      </c>
      <c r="AT226" s="148" t="s">
        <v>134</v>
      </c>
      <c r="AU226" s="148" t="s">
        <v>84</v>
      </c>
      <c r="AY226" s="18" t="s">
        <v>133</v>
      </c>
      <c r="BE226" s="149">
        <f t="shared" si="64"/>
        <v>0</v>
      </c>
      <c r="BF226" s="149">
        <f t="shared" si="65"/>
        <v>0</v>
      </c>
      <c r="BG226" s="149">
        <f t="shared" si="66"/>
        <v>0</v>
      </c>
      <c r="BH226" s="149">
        <f t="shared" si="67"/>
        <v>0</v>
      </c>
      <c r="BI226" s="149">
        <f t="shared" si="68"/>
        <v>0</v>
      </c>
      <c r="BJ226" s="18" t="s">
        <v>82</v>
      </c>
      <c r="BK226" s="149">
        <f t="shared" si="69"/>
        <v>0</v>
      </c>
      <c r="BL226" s="18" t="s">
        <v>138</v>
      </c>
      <c r="BM226" s="148" t="s">
        <v>569</v>
      </c>
    </row>
    <row r="227" spans="1:65" s="2" customFormat="1" ht="16.5" customHeight="1">
      <c r="A227" s="30"/>
      <c r="B227" s="136"/>
      <c r="C227" s="137" t="s">
        <v>406</v>
      </c>
      <c r="D227" s="137" t="s">
        <v>134</v>
      </c>
      <c r="E227" s="138" t="s">
        <v>1742</v>
      </c>
      <c r="F227" s="139" t="s">
        <v>1743</v>
      </c>
      <c r="G227" s="140" t="s">
        <v>229</v>
      </c>
      <c r="H227" s="141">
        <v>3.2</v>
      </c>
      <c r="I227" s="242"/>
      <c r="J227" s="142">
        <f t="shared" si="60"/>
        <v>0</v>
      </c>
      <c r="K227" s="143"/>
      <c r="L227" s="31"/>
      <c r="M227" s="144" t="s">
        <v>1</v>
      </c>
      <c r="N227" s="145" t="s">
        <v>39</v>
      </c>
      <c r="O227" s="146">
        <v>0</v>
      </c>
      <c r="P227" s="146">
        <f t="shared" si="61"/>
        <v>0</v>
      </c>
      <c r="Q227" s="146">
        <v>0</v>
      </c>
      <c r="R227" s="146">
        <f t="shared" si="62"/>
        <v>0</v>
      </c>
      <c r="S227" s="146">
        <v>0</v>
      </c>
      <c r="T227" s="147">
        <f t="shared" si="6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48" t="s">
        <v>138</v>
      </c>
      <c r="AT227" s="148" t="s">
        <v>134</v>
      </c>
      <c r="AU227" s="148" t="s">
        <v>84</v>
      </c>
      <c r="AY227" s="18" t="s">
        <v>133</v>
      </c>
      <c r="BE227" s="149">
        <f t="shared" si="64"/>
        <v>0</v>
      </c>
      <c r="BF227" s="149">
        <f t="shared" si="65"/>
        <v>0</v>
      </c>
      <c r="BG227" s="149">
        <f t="shared" si="66"/>
        <v>0</v>
      </c>
      <c r="BH227" s="149">
        <f t="shared" si="67"/>
        <v>0</v>
      </c>
      <c r="BI227" s="149">
        <f t="shared" si="68"/>
        <v>0</v>
      </c>
      <c r="BJ227" s="18" t="s">
        <v>82</v>
      </c>
      <c r="BK227" s="149">
        <f t="shared" si="69"/>
        <v>0</v>
      </c>
      <c r="BL227" s="18" t="s">
        <v>138</v>
      </c>
      <c r="BM227" s="148" t="s">
        <v>572</v>
      </c>
    </row>
    <row r="228" spans="1:65" s="2" customFormat="1" ht="16.5" customHeight="1">
      <c r="A228" s="30"/>
      <c r="B228" s="136"/>
      <c r="C228" s="137" t="s">
        <v>576</v>
      </c>
      <c r="D228" s="137" t="s">
        <v>134</v>
      </c>
      <c r="E228" s="138" t="s">
        <v>1746</v>
      </c>
      <c r="F228" s="139" t="s">
        <v>1747</v>
      </c>
      <c r="G228" s="140" t="s">
        <v>229</v>
      </c>
      <c r="H228" s="141">
        <v>10.4</v>
      </c>
      <c r="I228" s="242"/>
      <c r="J228" s="142">
        <f t="shared" si="60"/>
        <v>0</v>
      </c>
      <c r="K228" s="143"/>
      <c r="L228" s="31"/>
      <c r="M228" s="144" t="s">
        <v>1</v>
      </c>
      <c r="N228" s="145" t="s">
        <v>39</v>
      </c>
      <c r="O228" s="146">
        <v>0</v>
      </c>
      <c r="P228" s="146">
        <f t="shared" si="61"/>
        <v>0</v>
      </c>
      <c r="Q228" s="146">
        <v>0</v>
      </c>
      <c r="R228" s="146">
        <f t="shared" si="62"/>
        <v>0</v>
      </c>
      <c r="S228" s="146">
        <v>0</v>
      </c>
      <c r="T228" s="147">
        <f t="shared" si="6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48" t="s">
        <v>138</v>
      </c>
      <c r="AT228" s="148" t="s">
        <v>134</v>
      </c>
      <c r="AU228" s="148" t="s">
        <v>84</v>
      </c>
      <c r="AY228" s="18" t="s">
        <v>133</v>
      </c>
      <c r="BE228" s="149">
        <f t="shared" si="64"/>
        <v>0</v>
      </c>
      <c r="BF228" s="149">
        <f t="shared" si="65"/>
        <v>0</v>
      </c>
      <c r="BG228" s="149">
        <f t="shared" si="66"/>
        <v>0</v>
      </c>
      <c r="BH228" s="149">
        <f t="shared" si="67"/>
        <v>0</v>
      </c>
      <c r="BI228" s="149">
        <f t="shared" si="68"/>
        <v>0</v>
      </c>
      <c r="BJ228" s="18" t="s">
        <v>82</v>
      </c>
      <c r="BK228" s="149">
        <f t="shared" si="69"/>
        <v>0</v>
      </c>
      <c r="BL228" s="18" t="s">
        <v>138</v>
      </c>
      <c r="BM228" s="148" t="s">
        <v>579</v>
      </c>
    </row>
    <row r="229" spans="1:65" s="2" customFormat="1" ht="24.2" customHeight="1">
      <c r="A229" s="30"/>
      <c r="B229" s="136"/>
      <c r="C229" s="137" t="s">
        <v>413</v>
      </c>
      <c r="D229" s="137" t="s">
        <v>134</v>
      </c>
      <c r="E229" s="138" t="s">
        <v>1838</v>
      </c>
      <c r="F229" s="139" t="s">
        <v>1839</v>
      </c>
      <c r="G229" s="140" t="s">
        <v>655</v>
      </c>
      <c r="H229" s="141">
        <v>1</v>
      </c>
      <c r="I229" s="242"/>
      <c r="J229" s="142">
        <f t="shared" si="60"/>
        <v>0</v>
      </c>
      <c r="K229" s="143"/>
      <c r="L229" s="31"/>
      <c r="M229" s="144" t="s">
        <v>1</v>
      </c>
      <c r="N229" s="145" t="s">
        <v>39</v>
      </c>
      <c r="O229" s="146">
        <v>0</v>
      </c>
      <c r="P229" s="146">
        <f t="shared" si="61"/>
        <v>0</v>
      </c>
      <c r="Q229" s="146">
        <v>0</v>
      </c>
      <c r="R229" s="146">
        <f t="shared" si="62"/>
        <v>0</v>
      </c>
      <c r="S229" s="146">
        <v>0</v>
      </c>
      <c r="T229" s="147">
        <f t="shared" si="6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48" t="s">
        <v>138</v>
      </c>
      <c r="AT229" s="148" t="s">
        <v>134</v>
      </c>
      <c r="AU229" s="148" t="s">
        <v>84</v>
      </c>
      <c r="AY229" s="18" t="s">
        <v>133</v>
      </c>
      <c r="BE229" s="149">
        <f t="shared" si="64"/>
        <v>0</v>
      </c>
      <c r="BF229" s="149">
        <f t="shared" si="65"/>
        <v>0</v>
      </c>
      <c r="BG229" s="149">
        <f t="shared" si="66"/>
        <v>0</v>
      </c>
      <c r="BH229" s="149">
        <f t="shared" si="67"/>
        <v>0</v>
      </c>
      <c r="BI229" s="149">
        <f t="shared" si="68"/>
        <v>0</v>
      </c>
      <c r="BJ229" s="18" t="s">
        <v>82</v>
      </c>
      <c r="BK229" s="149">
        <f t="shared" si="69"/>
        <v>0</v>
      </c>
      <c r="BL229" s="18" t="s">
        <v>138</v>
      </c>
      <c r="BM229" s="148" t="s">
        <v>584</v>
      </c>
    </row>
    <row r="230" spans="1:65" s="2" customFormat="1" ht="16.5" customHeight="1">
      <c r="A230" s="30"/>
      <c r="B230" s="136"/>
      <c r="C230" s="137" t="s">
        <v>587</v>
      </c>
      <c r="D230" s="137" t="s">
        <v>134</v>
      </c>
      <c r="E230" s="138" t="s">
        <v>1840</v>
      </c>
      <c r="F230" s="139" t="s">
        <v>1841</v>
      </c>
      <c r="G230" s="140" t="s">
        <v>240</v>
      </c>
      <c r="H230" s="141">
        <v>15</v>
      </c>
      <c r="I230" s="242"/>
      <c r="J230" s="142">
        <f t="shared" si="60"/>
        <v>0</v>
      </c>
      <c r="K230" s="143"/>
      <c r="L230" s="31"/>
      <c r="M230" s="144" t="s">
        <v>1</v>
      </c>
      <c r="N230" s="145" t="s">
        <v>39</v>
      </c>
      <c r="O230" s="146">
        <v>0</v>
      </c>
      <c r="P230" s="146">
        <f t="shared" si="61"/>
        <v>0</v>
      </c>
      <c r="Q230" s="146">
        <v>0</v>
      </c>
      <c r="R230" s="146">
        <f t="shared" si="62"/>
        <v>0</v>
      </c>
      <c r="S230" s="146">
        <v>0</v>
      </c>
      <c r="T230" s="147">
        <f t="shared" si="6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48" t="s">
        <v>138</v>
      </c>
      <c r="AT230" s="148" t="s">
        <v>134</v>
      </c>
      <c r="AU230" s="148" t="s">
        <v>84</v>
      </c>
      <c r="AY230" s="18" t="s">
        <v>133</v>
      </c>
      <c r="BE230" s="149">
        <f t="shared" si="64"/>
        <v>0</v>
      </c>
      <c r="BF230" s="149">
        <f t="shared" si="65"/>
        <v>0</v>
      </c>
      <c r="BG230" s="149">
        <f t="shared" si="66"/>
        <v>0</v>
      </c>
      <c r="BH230" s="149">
        <f t="shared" si="67"/>
        <v>0</v>
      </c>
      <c r="BI230" s="149">
        <f t="shared" si="68"/>
        <v>0</v>
      </c>
      <c r="BJ230" s="18" t="s">
        <v>82</v>
      </c>
      <c r="BK230" s="149">
        <f t="shared" si="69"/>
        <v>0</v>
      </c>
      <c r="BL230" s="18" t="s">
        <v>138</v>
      </c>
      <c r="BM230" s="148" t="s">
        <v>590</v>
      </c>
    </row>
    <row r="231" spans="1:65" s="2" customFormat="1" ht="16.5" customHeight="1">
      <c r="A231" s="30"/>
      <c r="B231" s="136"/>
      <c r="C231" s="137" t="s">
        <v>421</v>
      </c>
      <c r="D231" s="137" t="s">
        <v>134</v>
      </c>
      <c r="E231" s="138" t="s">
        <v>1842</v>
      </c>
      <c r="F231" s="139" t="s">
        <v>1843</v>
      </c>
      <c r="G231" s="140" t="s">
        <v>240</v>
      </c>
      <c r="H231" s="141">
        <v>41</v>
      </c>
      <c r="I231" s="242"/>
      <c r="J231" s="142">
        <f t="shared" si="60"/>
        <v>0</v>
      </c>
      <c r="K231" s="143"/>
      <c r="L231" s="31"/>
      <c r="M231" s="144" t="s">
        <v>1</v>
      </c>
      <c r="N231" s="145" t="s">
        <v>39</v>
      </c>
      <c r="O231" s="146">
        <v>0</v>
      </c>
      <c r="P231" s="146">
        <f t="shared" si="61"/>
        <v>0</v>
      </c>
      <c r="Q231" s="146">
        <v>0</v>
      </c>
      <c r="R231" s="146">
        <f t="shared" si="62"/>
        <v>0</v>
      </c>
      <c r="S231" s="146">
        <v>0</v>
      </c>
      <c r="T231" s="147">
        <f t="shared" si="63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48" t="s">
        <v>138</v>
      </c>
      <c r="AT231" s="148" t="s">
        <v>134</v>
      </c>
      <c r="AU231" s="148" t="s">
        <v>84</v>
      </c>
      <c r="AY231" s="18" t="s">
        <v>133</v>
      </c>
      <c r="BE231" s="149">
        <f t="shared" si="64"/>
        <v>0</v>
      </c>
      <c r="BF231" s="149">
        <f t="shared" si="65"/>
        <v>0</v>
      </c>
      <c r="BG231" s="149">
        <f t="shared" si="66"/>
        <v>0</v>
      </c>
      <c r="BH231" s="149">
        <f t="shared" si="67"/>
        <v>0</v>
      </c>
      <c r="BI231" s="149">
        <f t="shared" si="68"/>
        <v>0</v>
      </c>
      <c r="BJ231" s="18" t="s">
        <v>82</v>
      </c>
      <c r="BK231" s="149">
        <f t="shared" si="69"/>
        <v>0</v>
      </c>
      <c r="BL231" s="18" t="s">
        <v>138</v>
      </c>
      <c r="BM231" s="148" t="s">
        <v>594</v>
      </c>
    </row>
    <row r="232" spans="1:65" s="2" customFormat="1" ht="16.5" customHeight="1">
      <c r="A232" s="30"/>
      <c r="B232" s="136"/>
      <c r="C232" s="137" t="s">
        <v>597</v>
      </c>
      <c r="D232" s="137" t="s">
        <v>134</v>
      </c>
      <c r="E232" s="138" t="s">
        <v>1746</v>
      </c>
      <c r="F232" s="139" t="s">
        <v>1747</v>
      </c>
      <c r="G232" s="140" t="s">
        <v>229</v>
      </c>
      <c r="H232" s="141">
        <v>10.4</v>
      </c>
      <c r="I232" s="242"/>
      <c r="J232" s="142">
        <f t="shared" si="60"/>
        <v>0</v>
      </c>
      <c r="K232" s="143"/>
      <c r="L232" s="31"/>
      <c r="M232" s="144" t="s">
        <v>1</v>
      </c>
      <c r="N232" s="145" t="s">
        <v>39</v>
      </c>
      <c r="O232" s="146">
        <v>0</v>
      </c>
      <c r="P232" s="146">
        <f t="shared" si="61"/>
        <v>0</v>
      </c>
      <c r="Q232" s="146">
        <v>0</v>
      </c>
      <c r="R232" s="146">
        <f t="shared" si="62"/>
        <v>0</v>
      </c>
      <c r="S232" s="146">
        <v>0</v>
      </c>
      <c r="T232" s="147">
        <f t="shared" si="63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48" t="s">
        <v>138</v>
      </c>
      <c r="AT232" s="148" t="s">
        <v>134</v>
      </c>
      <c r="AU232" s="148" t="s">
        <v>84</v>
      </c>
      <c r="AY232" s="18" t="s">
        <v>133</v>
      </c>
      <c r="BE232" s="149">
        <f t="shared" si="64"/>
        <v>0</v>
      </c>
      <c r="BF232" s="149">
        <f t="shared" si="65"/>
        <v>0</v>
      </c>
      <c r="BG232" s="149">
        <f t="shared" si="66"/>
        <v>0</v>
      </c>
      <c r="BH232" s="149">
        <f t="shared" si="67"/>
        <v>0</v>
      </c>
      <c r="BI232" s="149">
        <f t="shared" si="68"/>
        <v>0</v>
      </c>
      <c r="BJ232" s="18" t="s">
        <v>82</v>
      </c>
      <c r="BK232" s="149">
        <f t="shared" si="69"/>
        <v>0</v>
      </c>
      <c r="BL232" s="18" t="s">
        <v>138</v>
      </c>
      <c r="BM232" s="148" t="s">
        <v>600</v>
      </c>
    </row>
    <row r="233" spans="1:65" s="2" customFormat="1" ht="24.2" customHeight="1">
      <c r="A233" s="30"/>
      <c r="B233" s="136"/>
      <c r="C233" s="137" t="s">
        <v>425</v>
      </c>
      <c r="D233" s="137" t="s">
        <v>134</v>
      </c>
      <c r="E233" s="138" t="s">
        <v>1838</v>
      </c>
      <c r="F233" s="139" t="s">
        <v>1839</v>
      </c>
      <c r="G233" s="140" t="s">
        <v>655</v>
      </c>
      <c r="H233" s="141">
        <v>1</v>
      </c>
      <c r="I233" s="242"/>
      <c r="J233" s="142">
        <f t="shared" si="60"/>
        <v>0</v>
      </c>
      <c r="K233" s="143"/>
      <c r="L233" s="31"/>
      <c r="M233" s="144" t="s">
        <v>1</v>
      </c>
      <c r="N233" s="145" t="s">
        <v>39</v>
      </c>
      <c r="O233" s="146">
        <v>0</v>
      </c>
      <c r="P233" s="146">
        <f t="shared" si="61"/>
        <v>0</v>
      </c>
      <c r="Q233" s="146">
        <v>0</v>
      </c>
      <c r="R233" s="146">
        <f t="shared" si="62"/>
        <v>0</v>
      </c>
      <c r="S233" s="146">
        <v>0</v>
      </c>
      <c r="T233" s="147">
        <f t="shared" si="63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48" t="s">
        <v>138</v>
      </c>
      <c r="AT233" s="148" t="s">
        <v>134</v>
      </c>
      <c r="AU233" s="148" t="s">
        <v>84</v>
      </c>
      <c r="AY233" s="18" t="s">
        <v>133</v>
      </c>
      <c r="BE233" s="149">
        <f t="shared" si="64"/>
        <v>0</v>
      </c>
      <c r="BF233" s="149">
        <f t="shared" si="65"/>
        <v>0</v>
      </c>
      <c r="BG233" s="149">
        <f t="shared" si="66"/>
        <v>0</v>
      </c>
      <c r="BH233" s="149">
        <f t="shared" si="67"/>
        <v>0</v>
      </c>
      <c r="BI233" s="149">
        <f t="shared" si="68"/>
        <v>0</v>
      </c>
      <c r="BJ233" s="18" t="s">
        <v>82</v>
      </c>
      <c r="BK233" s="149">
        <f t="shared" si="69"/>
        <v>0</v>
      </c>
      <c r="BL233" s="18" t="s">
        <v>138</v>
      </c>
      <c r="BM233" s="148" t="s">
        <v>607</v>
      </c>
    </row>
    <row r="234" spans="1:65" s="2" customFormat="1" ht="16.5" customHeight="1">
      <c r="A234" s="30"/>
      <c r="B234" s="136"/>
      <c r="C234" s="137" t="s">
        <v>611</v>
      </c>
      <c r="D234" s="137" t="s">
        <v>134</v>
      </c>
      <c r="E234" s="138" t="s">
        <v>1840</v>
      </c>
      <c r="F234" s="139" t="s">
        <v>1841</v>
      </c>
      <c r="G234" s="140" t="s">
        <v>240</v>
      </c>
      <c r="H234" s="141">
        <v>15</v>
      </c>
      <c r="I234" s="242"/>
      <c r="J234" s="142">
        <f t="shared" si="60"/>
        <v>0</v>
      </c>
      <c r="K234" s="143"/>
      <c r="L234" s="31"/>
      <c r="M234" s="144" t="s">
        <v>1</v>
      </c>
      <c r="N234" s="145" t="s">
        <v>39</v>
      </c>
      <c r="O234" s="146">
        <v>0</v>
      </c>
      <c r="P234" s="146">
        <f t="shared" si="61"/>
        <v>0</v>
      </c>
      <c r="Q234" s="146">
        <v>0</v>
      </c>
      <c r="R234" s="146">
        <f t="shared" si="62"/>
        <v>0</v>
      </c>
      <c r="S234" s="146">
        <v>0</v>
      </c>
      <c r="T234" s="147">
        <f t="shared" si="63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48" t="s">
        <v>138</v>
      </c>
      <c r="AT234" s="148" t="s">
        <v>134</v>
      </c>
      <c r="AU234" s="148" t="s">
        <v>84</v>
      </c>
      <c r="AY234" s="18" t="s">
        <v>133</v>
      </c>
      <c r="BE234" s="149">
        <f t="shared" si="64"/>
        <v>0</v>
      </c>
      <c r="BF234" s="149">
        <f t="shared" si="65"/>
        <v>0</v>
      </c>
      <c r="BG234" s="149">
        <f t="shared" si="66"/>
        <v>0</v>
      </c>
      <c r="BH234" s="149">
        <f t="shared" si="67"/>
        <v>0</v>
      </c>
      <c r="BI234" s="149">
        <f t="shared" si="68"/>
        <v>0</v>
      </c>
      <c r="BJ234" s="18" t="s">
        <v>82</v>
      </c>
      <c r="BK234" s="149">
        <f t="shared" si="69"/>
        <v>0</v>
      </c>
      <c r="BL234" s="18" t="s">
        <v>138</v>
      </c>
      <c r="BM234" s="148" t="s">
        <v>614</v>
      </c>
    </row>
    <row r="235" spans="1:65" s="2" customFormat="1" ht="16.5" customHeight="1">
      <c r="A235" s="30"/>
      <c r="B235" s="136"/>
      <c r="C235" s="137" t="s">
        <v>429</v>
      </c>
      <c r="D235" s="137" t="s">
        <v>134</v>
      </c>
      <c r="E235" s="138" t="s">
        <v>1842</v>
      </c>
      <c r="F235" s="139" t="s">
        <v>1843</v>
      </c>
      <c r="G235" s="140" t="s">
        <v>240</v>
      </c>
      <c r="H235" s="141">
        <v>41</v>
      </c>
      <c r="I235" s="242"/>
      <c r="J235" s="142">
        <f t="shared" si="60"/>
        <v>0</v>
      </c>
      <c r="K235" s="143"/>
      <c r="L235" s="31"/>
      <c r="M235" s="144" t="s">
        <v>1</v>
      </c>
      <c r="N235" s="145" t="s">
        <v>39</v>
      </c>
      <c r="O235" s="146">
        <v>0</v>
      </c>
      <c r="P235" s="146">
        <f t="shared" si="61"/>
        <v>0</v>
      </c>
      <c r="Q235" s="146">
        <v>0</v>
      </c>
      <c r="R235" s="146">
        <f t="shared" si="62"/>
        <v>0</v>
      </c>
      <c r="S235" s="146">
        <v>0</v>
      </c>
      <c r="T235" s="147">
        <f t="shared" si="63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48" t="s">
        <v>138</v>
      </c>
      <c r="AT235" s="148" t="s">
        <v>134</v>
      </c>
      <c r="AU235" s="148" t="s">
        <v>84</v>
      </c>
      <c r="AY235" s="18" t="s">
        <v>133</v>
      </c>
      <c r="BE235" s="149">
        <f t="shared" si="64"/>
        <v>0</v>
      </c>
      <c r="BF235" s="149">
        <f t="shared" si="65"/>
        <v>0</v>
      </c>
      <c r="BG235" s="149">
        <f t="shared" si="66"/>
        <v>0</v>
      </c>
      <c r="BH235" s="149">
        <f t="shared" si="67"/>
        <v>0</v>
      </c>
      <c r="BI235" s="149">
        <f t="shared" si="68"/>
        <v>0</v>
      </c>
      <c r="BJ235" s="18" t="s">
        <v>82</v>
      </c>
      <c r="BK235" s="149">
        <f t="shared" si="69"/>
        <v>0</v>
      </c>
      <c r="BL235" s="18" t="s">
        <v>138</v>
      </c>
      <c r="BM235" s="148" t="s">
        <v>618</v>
      </c>
    </row>
    <row r="236" spans="2:63" s="11" customFormat="1" ht="22.9" customHeight="1">
      <c r="B236" s="126"/>
      <c r="D236" s="127" t="s">
        <v>73</v>
      </c>
      <c r="E236" s="162" t="s">
        <v>1844</v>
      </c>
      <c r="F236" s="162" t="s">
        <v>1845</v>
      </c>
      <c r="J236" s="163">
        <f>BK236</f>
        <v>0</v>
      </c>
      <c r="L236" s="126"/>
      <c r="M236" s="130"/>
      <c r="N236" s="131"/>
      <c r="O236" s="131"/>
      <c r="P236" s="132">
        <f>P237</f>
        <v>0</v>
      </c>
      <c r="Q236" s="131"/>
      <c r="R236" s="132">
        <f>R237</f>
        <v>0</v>
      </c>
      <c r="S236" s="131"/>
      <c r="T236" s="133">
        <f>T237</f>
        <v>0</v>
      </c>
      <c r="AR236" s="127" t="s">
        <v>82</v>
      </c>
      <c r="AT236" s="134" t="s">
        <v>73</v>
      </c>
      <c r="AU236" s="134" t="s">
        <v>82</v>
      </c>
      <c r="AY236" s="127" t="s">
        <v>133</v>
      </c>
      <c r="BK236" s="135">
        <f>BK237</f>
        <v>0</v>
      </c>
    </row>
    <row r="237" spans="1:65" s="2" customFormat="1" ht="16.5" customHeight="1">
      <c r="A237" s="30"/>
      <c r="B237" s="136"/>
      <c r="C237" s="137" t="s">
        <v>620</v>
      </c>
      <c r="D237" s="137" t="s">
        <v>134</v>
      </c>
      <c r="E237" s="138" t="s">
        <v>1846</v>
      </c>
      <c r="F237" s="139" t="s">
        <v>1845</v>
      </c>
      <c r="G237" s="140" t="s">
        <v>655</v>
      </c>
      <c r="H237" s="141">
        <v>1</v>
      </c>
      <c r="I237" s="242"/>
      <c r="J237" s="142">
        <f>ROUND(I237*H237,2)</f>
        <v>0</v>
      </c>
      <c r="K237" s="143"/>
      <c r="L237" s="31"/>
      <c r="M237" s="144" t="s">
        <v>1</v>
      </c>
      <c r="N237" s="145" t="s">
        <v>39</v>
      </c>
      <c r="O237" s="146">
        <v>0</v>
      </c>
      <c r="P237" s="146">
        <f>O237*H237</f>
        <v>0</v>
      </c>
      <c r="Q237" s="146">
        <v>0</v>
      </c>
      <c r="R237" s="146">
        <f>Q237*H237</f>
        <v>0</v>
      </c>
      <c r="S237" s="146">
        <v>0</v>
      </c>
      <c r="T237" s="147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48" t="s">
        <v>138</v>
      </c>
      <c r="AT237" s="148" t="s">
        <v>134</v>
      </c>
      <c r="AU237" s="148" t="s">
        <v>84</v>
      </c>
      <c r="AY237" s="18" t="s">
        <v>133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8" t="s">
        <v>82</v>
      </c>
      <c r="BK237" s="149">
        <f>ROUND(I237*H237,2)</f>
        <v>0</v>
      </c>
      <c r="BL237" s="18" t="s">
        <v>138</v>
      </c>
      <c r="BM237" s="148" t="s">
        <v>623</v>
      </c>
    </row>
    <row r="238" spans="2:63" s="11" customFormat="1" ht="25.9" customHeight="1">
      <c r="B238" s="126"/>
      <c r="D238" s="127" t="s">
        <v>73</v>
      </c>
      <c r="E238" s="128" t="s">
        <v>1847</v>
      </c>
      <c r="F238" s="128" t="s">
        <v>1848</v>
      </c>
      <c r="J238" s="129">
        <f>BK238</f>
        <v>0</v>
      </c>
      <c r="L238" s="126"/>
      <c r="M238" s="130"/>
      <c r="N238" s="131"/>
      <c r="O238" s="131"/>
      <c r="P238" s="132">
        <f>P239+P258</f>
        <v>0</v>
      </c>
      <c r="Q238" s="131"/>
      <c r="R238" s="132">
        <f>R239+R258</f>
        <v>0</v>
      </c>
      <c r="S238" s="131"/>
      <c r="T238" s="133">
        <f>T239+T258</f>
        <v>0</v>
      </c>
      <c r="AR238" s="127" t="s">
        <v>82</v>
      </c>
      <c r="AT238" s="134" t="s">
        <v>73</v>
      </c>
      <c r="AU238" s="134" t="s">
        <v>74</v>
      </c>
      <c r="AY238" s="127" t="s">
        <v>133</v>
      </c>
      <c r="BK238" s="135">
        <f>BK239+BK258</f>
        <v>0</v>
      </c>
    </row>
    <row r="239" spans="2:63" s="11" customFormat="1" ht="22.9" customHeight="1">
      <c r="B239" s="126"/>
      <c r="D239" s="127" t="s">
        <v>73</v>
      </c>
      <c r="E239" s="162" t="s">
        <v>1849</v>
      </c>
      <c r="F239" s="162" t="s">
        <v>1850</v>
      </c>
      <c r="J239" s="163">
        <f>BK239</f>
        <v>0</v>
      </c>
      <c r="L239" s="126"/>
      <c r="M239" s="130"/>
      <c r="N239" s="131"/>
      <c r="O239" s="131"/>
      <c r="P239" s="132">
        <f>SUM(P240:P257)</f>
        <v>0</v>
      </c>
      <c r="Q239" s="131"/>
      <c r="R239" s="132">
        <f>SUM(R240:R257)</f>
        <v>0</v>
      </c>
      <c r="S239" s="131"/>
      <c r="T239" s="133">
        <f>SUM(T240:T257)</f>
        <v>0</v>
      </c>
      <c r="AR239" s="127" t="s">
        <v>82</v>
      </c>
      <c r="AT239" s="134" t="s">
        <v>73</v>
      </c>
      <c r="AU239" s="134" t="s">
        <v>82</v>
      </c>
      <c r="AY239" s="127" t="s">
        <v>133</v>
      </c>
      <c r="BK239" s="135">
        <f>SUM(BK240:BK257)</f>
        <v>0</v>
      </c>
    </row>
    <row r="240" spans="1:65" s="2" customFormat="1" ht="24.2" customHeight="1">
      <c r="A240" s="30"/>
      <c r="B240" s="136"/>
      <c r="C240" s="137" t="s">
        <v>434</v>
      </c>
      <c r="D240" s="137" t="s">
        <v>134</v>
      </c>
      <c r="E240" s="138" t="s">
        <v>1851</v>
      </c>
      <c r="F240" s="139" t="s">
        <v>1852</v>
      </c>
      <c r="G240" s="140" t="s">
        <v>240</v>
      </c>
      <c r="H240" s="141">
        <v>33</v>
      </c>
      <c r="I240" s="242"/>
      <c r="J240" s="142">
        <f aca="true" t="shared" si="70" ref="J240:J257">ROUND(I240*H240,2)</f>
        <v>0</v>
      </c>
      <c r="K240" s="143"/>
      <c r="L240" s="31"/>
      <c r="M240" s="144" t="s">
        <v>1</v>
      </c>
      <c r="N240" s="145" t="s">
        <v>39</v>
      </c>
      <c r="O240" s="146">
        <v>0</v>
      </c>
      <c r="P240" s="146">
        <f aca="true" t="shared" si="71" ref="P240:P257">O240*H240</f>
        <v>0</v>
      </c>
      <c r="Q240" s="146">
        <v>0</v>
      </c>
      <c r="R240" s="146">
        <f aca="true" t="shared" si="72" ref="R240:R257">Q240*H240</f>
        <v>0</v>
      </c>
      <c r="S240" s="146">
        <v>0</v>
      </c>
      <c r="T240" s="147">
        <f aca="true" t="shared" si="73" ref="T240:T257"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48" t="s">
        <v>138</v>
      </c>
      <c r="AT240" s="148" t="s">
        <v>134</v>
      </c>
      <c r="AU240" s="148" t="s">
        <v>84</v>
      </c>
      <c r="AY240" s="18" t="s">
        <v>133</v>
      </c>
      <c r="BE240" s="149">
        <f aca="true" t="shared" si="74" ref="BE240:BE257">IF(N240="základní",J240,0)</f>
        <v>0</v>
      </c>
      <c r="BF240" s="149">
        <f aca="true" t="shared" si="75" ref="BF240:BF257">IF(N240="snížená",J240,0)</f>
        <v>0</v>
      </c>
      <c r="BG240" s="149">
        <f aca="true" t="shared" si="76" ref="BG240:BG257">IF(N240="zákl. přenesená",J240,0)</f>
        <v>0</v>
      </c>
      <c r="BH240" s="149">
        <f aca="true" t="shared" si="77" ref="BH240:BH257">IF(N240="sníž. přenesená",J240,0)</f>
        <v>0</v>
      </c>
      <c r="BI240" s="149">
        <f aca="true" t="shared" si="78" ref="BI240:BI257">IF(N240="nulová",J240,0)</f>
        <v>0</v>
      </c>
      <c r="BJ240" s="18" t="s">
        <v>82</v>
      </c>
      <c r="BK240" s="149">
        <f aca="true" t="shared" si="79" ref="BK240:BK257">ROUND(I240*H240,2)</f>
        <v>0</v>
      </c>
      <c r="BL240" s="18" t="s">
        <v>138</v>
      </c>
      <c r="BM240" s="148" t="s">
        <v>627</v>
      </c>
    </row>
    <row r="241" spans="1:65" s="2" customFormat="1" ht="24.2" customHeight="1">
      <c r="A241" s="30"/>
      <c r="B241" s="136"/>
      <c r="C241" s="137" t="s">
        <v>628</v>
      </c>
      <c r="D241" s="137" t="s">
        <v>134</v>
      </c>
      <c r="E241" s="138" t="s">
        <v>1853</v>
      </c>
      <c r="F241" s="139" t="s">
        <v>1854</v>
      </c>
      <c r="G241" s="140" t="s">
        <v>240</v>
      </c>
      <c r="H241" s="141">
        <v>17</v>
      </c>
      <c r="I241" s="242"/>
      <c r="J241" s="142">
        <f t="shared" si="70"/>
        <v>0</v>
      </c>
      <c r="K241" s="143"/>
      <c r="L241" s="31"/>
      <c r="M241" s="144" t="s">
        <v>1</v>
      </c>
      <c r="N241" s="145" t="s">
        <v>39</v>
      </c>
      <c r="O241" s="146">
        <v>0</v>
      </c>
      <c r="P241" s="146">
        <f t="shared" si="71"/>
        <v>0</v>
      </c>
      <c r="Q241" s="146">
        <v>0</v>
      </c>
      <c r="R241" s="146">
        <f t="shared" si="72"/>
        <v>0</v>
      </c>
      <c r="S241" s="146">
        <v>0</v>
      </c>
      <c r="T241" s="147">
        <f t="shared" si="73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48" t="s">
        <v>138</v>
      </c>
      <c r="AT241" s="148" t="s">
        <v>134</v>
      </c>
      <c r="AU241" s="148" t="s">
        <v>84</v>
      </c>
      <c r="AY241" s="18" t="s">
        <v>133</v>
      </c>
      <c r="BE241" s="149">
        <f t="shared" si="74"/>
        <v>0</v>
      </c>
      <c r="BF241" s="149">
        <f t="shared" si="75"/>
        <v>0</v>
      </c>
      <c r="BG241" s="149">
        <f t="shared" si="76"/>
        <v>0</v>
      </c>
      <c r="BH241" s="149">
        <f t="shared" si="77"/>
        <v>0</v>
      </c>
      <c r="BI241" s="149">
        <f t="shared" si="78"/>
        <v>0</v>
      </c>
      <c r="BJ241" s="18" t="s">
        <v>82</v>
      </c>
      <c r="BK241" s="149">
        <f t="shared" si="79"/>
        <v>0</v>
      </c>
      <c r="BL241" s="18" t="s">
        <v>138</v>
      </c>
      <c r="BM241" s="148" t="s">
        <v>631</v>
      </c>
    </row>
    <row r="242" spans="1:65" s="2" customFormat="1" ht="24.2" customHeight="1">
      <c r="A242" s="30"/>
      <c r="B242" s="136"/>
      <c r="C242" s="137" t="s">
        <v>440</v>
      </c>
      <c r="D242" s="137" t="s">
        <v>134</v>
      </c>
      <c r="E242" s="138" t="s">
        <v>1855</v>
      </c>
      <c r="F242" s="139" t="s">
        <v>1856</v>
      </c>
      <c r="G242" s="140" t="s">
        <v>240</v>
      </c>
      <c r="H242" s="141">
        <v>16</v>
      </c>
      <c r="I242" s="242"/>
      <c r="J242" s="142">
        <f t="shared" si="70"/>
        <v>0</v>
      </c>
      <c r="K242" s="143"/>
      <c r="L242" s="31"/>
      <c r="M242" s="144" t="s">
        <v>1</v>
      </c>
      <c r="N242" s="145" t="s">
        <v>39</v>
      </c>
      <c r="O242" s="146">
        <v>0</v>
      </c>
      <c r="P242" s="146">
        <f t="shared" si="71"/>
        <v>0</v>
      </c>
      <c r="Q242" s="146">
        <v>0</v>
      </c>
      <c r="R242" s="146">
        <f t="shared" si="72"/>
        <v>0</v>
      </c>
      <c r="S242" s="146">
        <v>0</v>
      </c>
      <c r="T242" s="147">
        <f t="shared" si="73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48" t="s">
        <v>138</v>
      </c>
      <c r="AT242" s="148" t="s">
        <v>134</v>
      </c>
      <c r="AU242" s="148" t="s">
        <v>84</v>
      </c>
      <c r="AY242" s="18" t="s">
        <v>133</v>
      </c>
      <c r="BE242" s="149">
        <f t="shared" si="74"/>
        <v>0</v>
      </c>
      <c r="BF242" s="149">
        <f t="shared" si="75"/>
        <v>0</v>
      </c>
      <c r="BG242" s="149">
        <f t="shared" si="76"/>
        <v>0</v>
      </c>
      <c r="BH242" s="149">
        <f t="shared" si="77"/>
        <v>0</v>
      </c>
      <c r="BI242" s="149">
        <f t="shared" si="78"/>
        <v>0</v>
      </c>
      <c r="BJ242" s="18" t="s">
        <v>82</v>
      </c>
      <c r="BK242" s="149">
        <f t="shared" si="79"/>
        <v>0</v>
      </c>
      <c r="BL242" s="18" t="s">
        <v>138</v>
      </c>
      <c r="BM242" s="148" t="s">
        <v>637</v>
      </c>
    </row>
    <row r="243" spans="1:65" s="2" customFormat="1" ht="24.2" customHeight="1">
      <c r="A243" s="30"/>
      <c r="B243" s="136"/>
      <c r="C243" s="137" t="s">
        <v>638</v>
      </c>
      <c r="D243" s="137" t="s">
        <v>134</v>
      </c>
      <c r="E243" s="138" t="s">
        <v>1857</v>
      </c>
      <c r="F243" s="139" t="s">
        <v>1858</v>
      </c>
      <c r="G243" s="140" t="s">
        <v>240</v>
      </c>
      <c r="H243" s="141">
        <v>72</v>
      </c>
      <c r="I243" s="242"/>
      <c r="J243" s="142">
        <f t="shared" si="70"/>
        <v>0</v>
      </c>
      <c r="K243" s="143"/>
      <c r="L243" s="31"/>
      <c r="M243" s="144" t="s">
        <v>1</v>
      </c>
      <c r="N243" s="145" t="s">
        <v>39</v>
      </c>
      <c r="O243" s="146">
        <v>0</v>
      </c>
      <c r="P243" s="146">
        <f t="shared" si="71"/>
        <v>0</v>
      </c>
      <c r="Q243" s="146">
        <v>0</v>
      </c>
      <c r="R243" s="146">
        <f t="shared" si="72"/>
        <v>0</v>
      </c>
      <c r="S243" s="146">
        <v>0</v>
      </c>
      <c r="T243" s="147">
        <f t="shared" si="73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48" t="s">
        <v>138</v>
      </c>
      <c r="AT243" s="148" t="s">
        <v>134</v>
      </c>
      <c r="AU243" s="148" t="s">
        <v>84</v>
      </c>
      <c r="AY243" s="18" t="s">
        <v>133</v>
      </c>
      <c r="BE243" s="149">
        <f t="shared" si="74"/>
        <v>0</v>
      </c>
      <c r="BF243" s="149">
        <f t="shared" si="75"/>
        <v>0</v>
      </c>
      <c r="BG243" s="149">
        <f t="shared" si="76"/>
        <v>0</v>
      </c>
      <c r="BH243" s="149">
        <f t="shared" si="77"/>
        <v>0</v>
      </c>
      <c r="BI243" s="149">
        <f t="shared" si="78"/>
        <v>0</v>
      </c>
      <c r="BJ243" s="18" t="s">
        <v>82</v>
      </c>
      <c r="BK243" s="149">
        <f t="shared" si="79"/>
        <v>0</v>
      </c>
      <c r="BL243" s="18" t="s">
        <v>138</v>
      </c>
      <c r="BM243" s="148" t="s">
        <v>641</v>
      </c>
    </row>
    <row r="244" spans="1:65" s="2" customFormat="1" ht="24.2" customHeight="1">
      <c r="A244" s="30"/>
      <c r="B244" s="136"/>
      <c r="C244" s="137" t="s">
        <v>444</v>
      </c>
      <c r="D244" s="137" t="s">
        <v>134</v>
      </c>
      <c r="E244" s="138" t="s">
        <v>1859</v>
      </c>
      <c r="F244" s="139" t="s">
        <v>1860</v>
      </c>
      <c r="G244" s="140" t="s">
        <v>240</v>
      </c>
      <c r="H244" s="141">
        <v>39</v>
      </c>
      <c r="I244" s="242"/>
      <c r="J244" s="142">
        <f t="shared" si="70"/>
        <v>0</v>
      </c>
      <c r="K244" s="143"/>
      <c r="L244" s="31"/>
      <c r="M244" s="144" t="s">
        <v>1</v>
      </c>
      <c r="N244" s="145" t="s">
        <v>39</v>
      </c>
      <c r="O244" s="146">
        <v>0</v>
      </c>
      <c r="P244" s="146">
        <f t="shared" si="71"/>
        <v>0</v>
      </c>
      <c r="Q244" s="146">
        <v>0</v>
      </c>
      <c r="R244" s="146">
        <f t="shared" si="72"/>
        <v>0</v>
      </c>
      <c r="S244" s="146">
        <v>0</v>
      </c>
      <c r="T244" s="147">
        <f t="shared" si="73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48" t="s">
        <v>138</v>
      </c>
      <c r="AT244" s="148" t="s">
        <v>134</v>
      </c>
      <c r="AU244" s="148" t="s">
        <v>84</v>
      </c>
      <c r="AY244" s="18" t="s">
        <v>133</v>
      </c>
      <c r="BE244" s="149">
        <f t="shared" si="74"/>
        <v>0</v>
      </c>
      <c r="BF244" s="149">
        <f t="shared" si="75"/>
        <v>0</v>
      </c>
      <c r="BG244" s="149">
        <f t="shared" si="76"/>
        <v>0</v>
      </c>
      <c r="BH244" s="149">
        <f t="shared" si="77"/>
        <v>0</v>
      </c>
      <c r="BI244" s="149">
        <f t="shared" si="78"/>
        <v>0</v>
      </c>
      <c r="BJ244" s="18" t="s">
        <v>82</v>
      </c>
      <c r="BK244" s="149">
        <f t="shared" si="79"/>
        <v>0</v>
      </c>
      <c r="BL244" s="18" t="s">
        <v>138</v>
      </c>
      <c r="BM244" s="148" t="s">
        <v>646</v>
      </c>
    </row>
    <row r="245" spans="1:65" s="2" customFormat="1" ht="24.2" customHeight="1">
      <c r="A245" s="30"/>
      <c r="B245" s="136"/>
      <c r="C245" s="137" t="s">
        <v>648</v>
      </c>
      <c r="D245" s="137" t="s">
        <v>134</v>
      </c>
      <c r="E245" s="138" t="s">
        <v>1861</v>
      </c>
      <c r="F245" s="139" t="s">
        <v>1862</v>
      </c>
      <c r="G245" s="140" t="s">
        <v>240</v>
      </c>
      <c r="H245" s="141">
        <v>17</v>
      </c>
      <c r="I245" s="242"/>
      <c r="J245" s="142">
        <f t="shared" si="70"/>
        <v>0</v>
      </c>
      <c r="K245" s="143"/>
      <c r="L245" s="31"/>
      <c r="M245" s="144" t="s">
        <v>1</v>
      </c>
      <c r="N245" s="145" t="s">
        <v>39</v>
      </c>
      <c r="O245" s="146">
        <v>0</v>
      </c>
      <c r="P245" s="146">
        <f t="shared" si="71"/>
        <v>0</v>
      </c>
      <c r="Q245" s="146">
        <v>0</v>
      </c>
      <c r="R245" s="146">
        <f t="shared" si="72"/>
        <v>0</v>
      </c>
      <c r="S245" s="146">
        <v>0</v>
      </c>
      <c r="T245" s="147">
        <f t="shared" si="7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48" t="s">
        <v>138</v>
      </c>
      <c r="AT245" s="148" t="s">
        <v>134</v>
      </c>
      <c r="AU245" s="148" t="s">
        <v>84</v>
      </c>
      <c r="AY245" s="18" t="s">
        <v>133</v>
      </c>
      <c r="BE245" s="149">
        <f t="shared" si="74"/>
        <v>0</v>
      </c>
      <c r="BF245" s="149">
        <f t="shared" si="75"/>
        <v>0</v>
      </c>
      <c r="BG245" s="149">
        <f t="shared" si="76"/>
        <v>0</v>
      </c>
      <c r="BH245" s="149">
        <f t="shared" si="77"/>
        <v>0</v>
      </c>
      <c r="BI245" s="149">
        <f t="shared" si="78"/>
        <v>0</v>
      </c>
      <c r="BJ245" s="18" t="s">
        <v>82</v>
      </c>
      <c r="BK245" s="149">
        <f t="shared" si="79"/>
        <v>0</v>
      </c>
      <c r="BL245" s="18" t="s">
        <v>138</v>
      </c>
      <c r="BM245" s="148" t="s">
        <v>650</v>
      </c>
    </row>
    <row r="246" spans="1:65" s="2" customFormat="1" ht="24.2" customHeight="1">
      <c r="A246" s="30"/>
      <c r="B246" s="136"/>
      <c r="C246" s="137" t="s">
        <v>448</v>
      </c>
      <c r="D246" s="137" t="s">
        <v>134</v>
      </c>
      <c r="E246" s="138" t="s">
        <v>1863</v>
      </c>
      <c r="F246" s="139" t="s">
        <v>1864</v>
      </c>
      <c r="G246" s="140" t="s">
        <v>240</v>
      </c>
      <c r="H246" s="141">
        <v>41</v>
      </c>
      <c r="I246" s="242"/>
      <c r="J246" s="142">
        <f t="shared" si="70"/>
        <v>0</v>
      </c>
      <c r="K246" s="143"/>
      <c r="L246" s="31"/>
      <c r="M246" s="144" t="s">
        <v>1</v>
      </c>
      <c r="N246" s="145" t="s">
        <v>39</v>
      </c>
      <c r="O246" s="146">
        <v>0</v>
      </c>
      <c r="P246" s="146">
        <f t="shared" si="71"/>
        <v>0</v>
      </c>
      <c r="Q246" s="146">
        <v>0</v>
      </c>
      <c r="R246" s="146">
        <f t="shared" si="72"/>
        <v>0</v>
      </c>
      <c r="S246" s="146">
        <v>0</v>
      </c>
      <c r="T246" s="147">
        <f t="shared" si="73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48" t="s">
        <v>138</v>
      </c>
      <c r="AT246" s="148" t="s">
        <v>134</v>
      </c>
      <c r="AU246" s="148" t="s">
        <v>84</v>
      </c>
      <c r="AY246" s="18" t="s">
        <v>133</v>
      </c>
      <c r="BE246" s="149">
        <f t="shared" si="74"/>
        <v>0</v>
      </c>
      <c r="BF246" s="149">
        <f t="shared" si="75"/>
        <v>0</v>
      </c>
      <c r="BG246" s="149">
        <f t="shared" si="76"/>
        <v>0</v>
      </c>
      <c r="BH246" s="149">
        <f t="shared" si="77"/>
        <v>0</v>
      </c>
      <c r="BI246" s="149">
        <f t="shared" si="78"/>
        <v>0</v>
      </c>
      <c r="BJ246" s="18" t="s">
        <v>82</v>
      </c>
      <c r="BK246" s="149">
        <f t="shared" si="79"/>
        <v>0</v>
      </c>
      <c r="BL246" s="18" t="s">
        <v>138</v>
      </c>
      <c r="BM246" s="148" t="s">
        <v>656</v>
      </c>
    </row>
    <row r="247" spans="1:65" s="2" customFormat="1" ht="24.2" customHeight="1">
      <c r="A247" s="30"/>
      <c r="B247" s="136"/>
      <c r="C247" s="137" t="s">
        <v>659</v>
      </c>
      <c r="D247" s="137" t="s">
        <v>134</v>
      </c>
      <c r="E247" s="138" t="s">
        <v>1865</v>
      </c>
      <c r="F247" s="139" t="s">
        <v>1866</v>
      </c>
      <c r="G247" s="140" t="s">
        <v>655</v>
      </c>
      <c r="H247" s="141">
        <v>1</v>
      </c>
      <c r="I247" s="242"/>
      <c r="J247" s="142">
        <f t="shared" si="70"/>
        <v>0</v>
      </c>
      <c r="K247" s="143"/>
      <c r="L247" s="31"/>
      <c r="M247" s="144" t="s">
        <v>1</v>
      </c>
      <c r="N247" s="145" t="s">
        <v>39</v>
      </c>
      <c r="O247" s="146">
        <v>0</v>
      </c>
      <c r="P247" s="146">
        <f t="shared" si="71"/>
        <v>0</v>
      </c>
      <c r="Q247" s="146">
        <v>0</v>
      </c>
      <c r="R247" s="146">
        <f t="shared" si="72"/>
        <v>0</v>
      </c>
      <c r="S247" s="146">
        <v>0</v>
      </c>
      <c r="T247" s="147">
        <f t="shared" si="7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48" t="s">
        <v>138</v>
      </c>
      <c r="AT247" s="148" t="s">
        <v>134</v>
      </c>
      <c r="AU247" s="148" t="s">
        <v>84</v>
      </c>
      <c r="AY247" s="18" t="s">
        <v>133</v>
      </c>
      <c r="BE247" s="149">
        <f t="shared" si="74"/>
        <v>0</v>
      </c>
      <c r="BF247" s="149">
        <f t="shared" si="75"/>
        <v>0</v>
      </c>
      <c r="BG247" s="149">
        <f t="shared" si="76"/>
        <v>0</v>
      </c>
      <c r="BH247" s="149">
        <f t="shared" si="77"/>
        <v>0</v>
      </c>
      <c r="BI247" s="149">
        <f t="shared" si="78"/>
        <v>0</v>
      </c>
      <c r="BJ247" s="18" t="s">
        <v>82</v>
      </c>
      <c r="BK247" s="149">
        <f t="shared" si="79"/>
        <v>0</v>
      </c>
      <c r="BL247" s="18" t="s">
        <v>138</v>
      </c>
      <c r="BM247" s="148" t="s">
        <v>662</v>
      </c>
    </row>
    <row r="248" spans="1:65" s="2" customFormat="1" ht="16.5" customHeight="1">
      <c r="A248" s="30"/>
      <c r="B248" s="136"/>
      <c r="C248" s="137" t="s">
        <v>451</v>
      </c>
      <c r="D248" s="137" t="s">
        <v>134</v>
      </c>
      <c r="E248" s="138" t="s">
        <v>1867</v>
      </c>
      <c r="F248" s="139" t="s">
        <v>1868</v>
      </c>
      <c r="G248" s="140" t="s">
        <v>655</v>
      </c>
      <c r="H248" s="141">
        <v>2</v>
      </c>
      <c r="I248" s="242"/>
      <c r="J248" s="142">
        <f t="shared" si="70"/>
        <v>0</v>
      </c>
      <c r="K248" s="143"/>
      <c r="L248" s="31"/>
      <c r="M248" s="144" t="s">
        <v>1</v>
      </c>
      <c r="N248" s="145" t="s">
        <v>39</v>
      </c>
      <c r="O248" s="146">
        <v>0</v>
      </c>
      <c r="P248" s="146">
        <f t="shared" si="71"/>
        <v>0</v>
      </c>
      <c r="Q248" s="146">
        <v>0</v>
      </c>
      <c r="R248" s="146">
        <f t="shared" si="72"/>
        <v>0</v>
      </c>
      <c r="S248" s="146">
        <v>0</v>
      </c>
      <c r="T248" s="147">
        <f t="shared" si="7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48" t="s">
        <v>138</v>
      </c>
      <c r="AT248" s="148" t="s">
        <v>134</v>
      </c>
      <c r="AU248" s="148" t="s">
        <v>84</v>
      </c>
      <c r="AY248" s="18" t="s">
        <v>133</v>
      </c>
      <c r="BE248" s="149">
        <f t="shared" si="74"/>
        <v>0</v>
      </c>
      <c r="BF248" s="149">
        <f t="shared" si="75"/>
        <v>0</v>
      </c>
      <c r="BG248" s="149">
        <f t="shared" si="76"/>
        <v>0</v>
      </c>
      <c r="BH248" s="149">
        <f t="shared" si="77"/>
        <v>0</v>
      </c>
      <c r="BI248" s="149">
        <f t="shared" si="78"/>
        <v>0</v>
      </c>
      <c r="BJ248" s="18" t="s">
        <v>82</v>
      </c>
      <c r="BK248" s="149">
        <f t="shared" si="79"/>
        <v>0</v>
      </c>
      <c r="BL248" s="18" t="s">
        <v>138</v>
      </c>
      <c r="BM248" s="148" t="s">
        <v>669</v>
      </c>
    </row>
    <row r="249" spans="1:65" s="2" customFormat="1" ht="16.5" customHeight="1">
      <c r="A249" s="30"/>
      <c r="B249" s="136"/>
      <c r="C249" s="137" t="s">
        <v>670</v>
      </c>
      <c r="D249" s="137" t="s">
        <v>134</v>
      </c>
      <c r="E249" s="138" t="s">
        <v>1869</v>
      </c>
      <c r="F249" s="139" t="s">
        <v>1870</v>
      </c>
      <c r="G249" s="140" t="s">
        <v>655</v>
      </c>
      <c r="H249" s="141">
        <v>2</v>
      </c>
      <c r="I249" s="242"/>
      <c r="J249" s="142">
        <f t="shared" si="70"/>
        <v>0</v>
      </c>
      <c r="K249" s="143"/>
      <c r="L249" s="31"/>
      <c r="M249" s="144" t="s">
        <v>1</v>
      </c>
      <c r="N249" s="145" t="s">
        <v>39</v>
      </c>
      <c r="O249" s="146">
        <v>0</v>
      </c>
      <c r="P249" s="146">
        <f t="shared" si="71"/>
        <v>0</v>
      </c>
      <c r="Q249" s="146">
        <v>0</v>
      </c>
      <c r="R249" s="146">
        <f t="shared" si="72"/>
        <v>0</v>
      </c>
      <c r="S249" s="146">
        <v>0</v>
      </c>
      <c r="T249" s="147">
        <f t="shared" si="7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48" t="s">
        <v>138</v>
      </c>
      <c r="AT249" s="148" t="s">
        <v>134</v>
      </c>
      <c r="AU249" s="148" t="s">
        <v>84</v>
      </c>
      <c r="AY249" s="18" t="s">
        <v>133</v>
      </c>
      <c r="BE249" s="149">
        <f t="shared" si="74"/>
        <v>0</v>
      </c>
      <c r="BF249" s="149">
        <f t="shared" si="75"/>
        <v>0</v>
      </c>
      <c r="BG249" s="149">
        <f t="shared" si="76"/>
        <v>0</v>
      </c>
      <c r="BH249" s="149">
        <f t="shared" si="77"/>
        <v>0</v>
      </c>
      <c r="BI249" s="149">
        <f t="shared" si="78"/>
        <v>0</v>
      </c>
      <c r="BJ249" s="18" t="s">
        <v>82</v>
      </c>
      <c r="BK249" s="149">
        <f t="shared" si="79"/>
        <v>0</v>
      </c>
      <c r="BL249" s="18" t="s">
        <v>138</v>
      </c>
      <c r="BM249" s="148" t="s">
        <v>673</v>
      </c>
    </row>
    <row r="250" spans="1:65" s="2" customFormat="1" ht="16.5" customHeight="1">
      <c r="A250" s="30"/>
      <c r="B250" s="136"/>
      <c r="C250" s="137" t="s">
        <v>455</v>
      </c>
      <c r="D250" s="137" t="s">
        <v>134</v>
      </c>
      <c r="E250" s="138" t="s">
        <v>1871</v>
      </c>
      <c r="F250" s="139" t="s">
        <v>1872</v>
      </c>
      <c r="G250" s="140" t="s">
        <v>655</v>
      </c>
      <c r="H250" s="141">
        <v>1</v>
      </c>
      <c r="I250" s="242"/>
      <c r="J250" s="142">
        <f t="shared" si="70"/>
        <v>0</v>
      </c>
      <c r="K250" s="143"/>
      <c r="L250" s="31"/>
      <c r="M250" s="144" t="s">
        <v>1</v>
      </c>
      <c r="N250" s="145" t="s">
        <v>39</v>
      </c>
      <c r="O250" s="146">
        <v>0</v>
      </c>
      <c r="P250" s="146">
        <f t="shared" si="71"/>
        <v>0</v>
      </c>
      <c r="Q250" s="146">
        <v>0</v>
      </c>
      <c r="R250" s="146">
        <f t="shared" si="72"/>
        <v>0</v>
      </c>
      <c r="S250" s="146">
        <v>0</v>
      </c>
      <c r="T250" s="147">
        <f t="shared" si="7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48" t="s">
        <v>138</v>
      </c>
      <c r="AT250" s="148" t="s">
        <v>134</v>
      </c>
      <c r="AU250" s="148" t="s">
        <v>84</v>
      </c>
      <c r="AY250" s="18" t="s">
        <v>133</v>
      </c>
      <c r="BE250" s="149">
        <f t="shared" si="74"/>
        <v>0</v>
      </c>
      <c r="BF250" s="149">
        <f t="shared" si="75"/>
        <v>0</v>
      </c>
      <c r="BG250" s="149">
        <f t="shared" si="76"/>
        <v>0</v>
      </c>
      <c r="BH250" s="149">
        <f t="shared" si="77"/>
        <v>0</v>
      </c>
      <c r="BI250" s="149">
        <f t="shared" si="78"/>
        <v>0</v>
      </c>
      <c r="BJ250" s="18" t="s">
        <v>82</v>
      </c>
      <c r="BK250" s="149">
        <f t="shared" si="79"/>
        <v>0</v>
      </c>
      <c r="BL250" s="18" t="s">
        <v>138</v>
      </c>
      <c r="BM250" s="148" t="s">
        <v>678</v>
      </c>
    </row>
    <row r="251" spans="1:65" s="2" customFormat="1" ht="16.5" customHeight="1">
      <c r="A251" s="30"/>
      <c r="B251" s="136"/>
      <c r="C251" s="137" t="s">
        <v>681</v>
      </c>
      <c r="D251" s="137" t="s">
        <v>134</v>
      </c>
      <c r="E251" s="138" t="s">
        <v>1873</v>
      </c>
      <c r="F251" s="139" t="s">
        <v>1874</v>
      </c>
      <c r="G251" s="140" t="s">
        <v>655</v>
      </c>
      <c r="H251" s="141">
        <v>26</v>
      </c>
      <c r="I251" s="242"/>
      <c r="J251" s="142">
        <f t="shared" si="70"/>
        <v>0</v>
      </c>
      <c r="K251" s="143"/>
      <c r="L251" s="31"/>
      <c r="M251" s="144" t="s">
        <v>1</v>
      </c>
      <c r="N251" s="145" t="s">
        <v>39</v>
      </c>
      <c r="O251" s="146">
        <v>0</v>
      </c>
      <c r="P251" s="146">
        <f t="shared" si="71"/>
        <v>0</v>
      </c>
      <c r="Q251" s="146">
        <v>0</v>
      </c>
      <c r="R251" s="146">
        <f t="shared" si="72"/>
        <v>0</v>
      </c>
      <c r="S251" s="146">
        <v>0</v>
      </c>
      <c r="T251" s="147">
        <f t="shared" si="73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48" t="s">
        <v>138</v>
      </c>
      <c r="AT251" s="148" t="s">
        <v>134</v>
      </c>
      <c r="AU251" s="148" t="s">
        <v>84</v>
      </c>
      <c r="AY251" s="18" t="s">
        <v>133</v>
      </c>
      <c r="BE251" s="149">
        <f t="shared" si="74"/>
        <v>0</v>
      </c>
      <c r="BF251" s="149">
        <f t="shared" si="75"/>
        <v>0</v>
      </c>
      <c r="BG251" s="149">
        <f t="shared" si="76"/>
        <v>0</v>
      </c>
      <c r="BH251" s="149">
        <f t="shared" si="77"/>
        <v>0</v>
      </c>
      <c r="BI251" s="149">
        <f t="shared" si="78"/>
        <v>0</v>
      </c>
      <c r="BJ251" s="18" t="s">
        <v>82</v>
      </c>
      <c r="BK251" s="149">
        <f t="shared" si="79"/>
        <v>0</v>
      </c>
      <c r="BL251" s="18" t="s">
        <v>138</v>
      </c>
      <c r="BM251" s="148" t="s">
        <v>684</v>
      </c>
    </row>
    <row r="252" spans="1:65" s="2" customFormat="1" ht="16.5" customHeight="1">
      <c r="A252" s="30"/>
      <c r="B252" s="136"/>
      <c r="C252" s="137" t="s">
        <v>459</v>
      </c>
      <c r="D252" s="137" t="s">
        <v>134</v>
      </c>
      <c r="E252" s="138" t="s">
        <v>1875</v>
      </c>
      <c r="F252" s="139" t="s">
        <v>1876</v>
      </c>
      <c r="G252" s="140" t="s">
        <v>655</v>
      </c>
      <c r="H252" s="141">
        <v>1</v>
      </c>
      <c r="I252" s="242"/>
      <c r="J252" s="142">
        <f t="shared" si="70"/>
        <v>0</v>
      </c>
      <c r="K252" s="143"/>
      <c r="L252" s="31"/>
      <c r="M252" s="144" t="s">
        <v>1</v>
      </c>
      <c r="N252" s="145" t="s">
        <v>39</v>
      </c>
      <c r="O252" s="146">
        <v>0</v>
      </c>
      <c r="P252" s="146">
        <f t="shared" si="71"/>
        <v>0</v>
      </c>
      <c r="Q252" s="146">
        <v>0</v>
      </c>
      <c r="R252" s="146">
        <f t="shared" si="72"/>
        <v>0</v>
      </c>
      <c r="S252" s="146">
        <v>0</v>
      </c>
      <c r="T252" s="147">
        <f t="shared" si="73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48" t="s">
        <v>138</v>
      </c>
      <c r="AT252" s="148" t="s">
        <v>134</v>
      </c>
      <c r="AU252" s="148" t="s">
        <v>84</v>
      </c>
      <c r="AY252" s="18" t="s">
        <v>133</v>
      </c>
      <c r="BE252" s="149">
        <f t="shared" si="74"/>
        <v>0</v>
      </c>
      <c r="BF252" s="149">
        <f t="shared" si="75"/>
        <v>0</v>
      </c>
      <c r="BG252" s="149">
        <f t="shared" si="76"/>
        <v>0</v>
      </c>
      <c r="BH252" s="149">
        <f t="shared" si="77"/>
        <v>0</v>
      </c>
      <c r="BI252" s="149">
        <f t="shared" si="78"/>
        <v>0</v>
      </c>
      <c r="BJ252" s="18" t="s">
        <v>82</v>
      </c>
      <c r="BK252" s="149">
        <f t="shared" si="79"/>
        <v>0</v>
      </c>
      <c r="BL252" s="18" t="s">
        <v>138</v>
      </c>
      <c r="BM252" s="148" t="s">
        <v>690</v>
      </c>
    </row>
    <row r="253" spans="1:65" s="2" customFormat="1" ht="16.5" customHeight="1">
      <c r="A253" s="30"/>
      <c r="B253" s="136"/>
      <c r="C253" s="137" t="s">
        <v>692</v>
      </c>
      <c r="D253" s="137" t="s">
        <v>134</v>
      </c>
      <c r="E253" s="138" t="s">
        <v>1877</v>
      </c>
      <c r="F253" s="139" t="s">
        <v>1878</v>
      </c>
      <c r="G253" s="140" t="s">
        <v>655</v>
      </c>
      <c r="H253" s="141">
        <v>1</v>
      </c>
      <c r="I253" s="242"/>
      <c r="J253" s="142">
        <f t="shared" si="70"/>
        <v>0</v>
      </c>
      <c r="K253" s="143"/>
      <c r="L253" s="31"/>
      <c r="M253" s="144" t="s">
        <v>1</v>
      </c>
      <c r="N253" s="145" t="s">
        <v>39</v>
      </c>
      <c r="O253" s="146">
        <v>0</v>
      </c>
      <c r="P253" s="146">
        <f t="shared" si="71"/>
        <v>0</v>
      </c>
      <c r="Q253" s="146">
        <v>0</v>
      </c>
      <c r="R253" s="146">
        <f t="shared" si="72"/>
        <v>0</v>
      </c>
      <c r="S253" s="146">
        <v>0</v>
      </c>
      <c r="T253" s="147">
        <f t="shared" si="73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48" t="s">
        <v>138</v>
      </c>
      <c r="AT253" s="148" t="s">
        <v>134</v>
      </c>
      <c r="AU253" s="148" t="s">
        <v>84</v>
      </c>
      <c r="AY253" s="18" t="s">
        <v>133</v>
      </c>
      <c r="BE253" s="149">
        <f t="shared" si="74"/>
        <v>0</v>
      </c>
      <c r="BF253" s="149">
        <f t="shared" si="75"/>
        <v>0</v>
      </c>
      <c r="BG253" s="149">
        <f t="shared" si="76"/>
        <v>0</v>
      </c>
      <c r="BH253" s="149">
        <f t="shared" si="77"/>
        <v>0</v>
      </c>
      <c r="BI253" s="149">
        <f t="shared" si="78"/>
        <v>0</v>
      </c>
      <c r="BJ253" s="18" t="s">
        <v>82</v>
      </c>
      <c r="BK253" s="149">
        <f t="shared" si="79"/>
        <v>0</v>
      </c>
      <c r="BL253" s="18" t="s">
        <v>138</v>
      </c>
      <c r="BM253" s="148" t="s">
        <v>695</v>
      </c>
    </row>
    <row r="254" spans="1:65" s="2" customFormat="1" ht="16.5" customHeight="1">
      <c r="A254" s="30"/>
      <c r="B254" s="136"/>
      <c r="C254" s="137" t="s">
        <v>464</v>
      </c>
      <c r="D254" s="137" t="s">
        <v>134</v>
      </c>
      <c r="E254" s="138" t="s">
        <v>1879</v>
      </c>
      <c r="F254" s="139" t="s">
        <v>1880</v>
      </c>
      <c r="G254" s="140" t="s">
        <v>655</v>
      </c>
      <c r="H254" s="141">
        <v>1</v>
      </c>
      <c r="I254" s="242"/>
      <c r="J254" s="142">
        <f t="shared" si="70"/>
        <v>0</v>
      </c>
      <c r="K254" s="143"/>
      <c r="L254" s="31"/>
      <c r="M254" s="144" t="s">
        <v>1</v>
      </c>
      <c r="N254" s="145" t="s">
        <v>39</v>
      </c>
      <c r="O254" s="146">
        <v>0</v>
      </c>
      <c r="P254" s="146">
        <f t="shared" si="71"/>
        <v>0</v>
      </c>
      <c r="Q254" s="146">
        <v>0</v>
      </c>
      <c r="R254" s="146">
        <f t="shared" si="72"/>
        <v>0</v>
      </c>
      <c r="S254" s="146">
        <v>0</v>
      </c>
      <c r="T254" s="147">
        <f t="shared" si="73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48" t="s">
        <v>138</v>
      </c>
      <c r="AT254" s="148" t="s">
        <v>134</v>
      </c>
      <c r="AU254" s="148" t="s">
        <v>84</v>
      </c>
      <c r="AY254" s="18" t="s">
        <v>133</v>
      </c>
      <c r="BE254" s="149">
        <f t="shared" si="74"/>
        <v>0</v>
      </c>
      <c r="BF254" s="149">
        <f t="shared" si="75"/>
        <v>0</v>
      </c>
      <c r="BG254" s="149">
        <f t="shared" si="76"/>
        <v>0</v>
      </c>
      <c r="BH254" s="149">
        <f t="shared" si="77"/>
        <v>0</v>
      </c>
      <c r="BI254" s="149">
        <f t="shared" si="78"/>
        <v>0</v>
      </c>
      <c r="BJ254" s="18" t="s">
        <v>82</v>
      </c>
      <c r="BK254" s="149">
        <f t="shared" si="79"/>
        <v>0</v>
      </c>
      <c r="BL254" s="18" t="s">
        <v>138</v>
      </c>
      <c r="BM254" s="148" t="s">
        <v>699</v>
      </c>
    </row>
    <row r="255" spans="1:65" s="2" customFormat="1" ht="16.5" customHeight="1">
      <c r="A255" s="30"/>
      <c r="B255" s="136"/>
      <c r="C255" s="137" t="s">
        <v>702</v>
      </c>
      <c r="D255" s="137" t="s">
        <v>134</v>
      </c>
      <c r="E255" s="138" t="s">
        <v>1881</v>
      </c>
      <c r="F255" s="139" t="s">
        <v>1882</v>
      </c>
      <c r="G255" s="140" t="s">
        <v>655</v>
      </c>
      <c r="H255" s="141">
        <v>1</v>
      </c>
      <c r="I255" s="242"/>
      <c r="J255" s="142">
        <f t="shared" si="70"/>
        <v>0</v>
      </c>
      <c r="K255" s="143"/>
      <c r="L255" s="31"/>
      <c r="M255" s="144" t="s">
        <v>1</v>
      </c>
      <c r="N255" s="145" t="s">
        <v>39</v>
      </c>
      <c r="O255" s="146">
        <v>0</v>
      </c>
      <c r="P255" s="146">
        <f t="shared" si="71"/>
        <v>0</v>
      </c>
      <c r="Q255" s="146">
        <v>0</v>
      </c>
      <c r="R255" s="146">
        <f t="shared" si="72"/>
        <v>0</v>
      </c>
      <c r="S255" s="146">
        <v>0</v>
      </c>
      <c r="T255" s="147">
        <f t="shared" si="73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48" t="s">
        <v>138</v>
      </c>
      <c r="AT255" s="148" t="s">
        <v>134</v>
      </c>
      <c r="AU255" s="148" t="s">
        <v>84</v>
      </c>
      <c r="AY255" s="18" t="s">
        <v>133</v>
      </c>
      <c r="BE255" s="149">
        <f t="shared" si="74"/>
        <v>0</v>
      </c>
      <c r="BF255" s="149">
        <f t="shared" si="75"/>
        <v>0</v>
      </c>
      <c r="BG255" s="149">
        <f t="shared" si="76"/>
        <v>0</v>
      </c>
      <c r="BH255" s="149">
        <f t="shared" si="77"/>
        <v>0</v>
      </c>
      <c r="BI255" s="149">
        <f t="shared" si="78"/>
        <v>0</v>
      </c>
      <c r="BJ255" s="18" t="s">
        <v>82</v>
      </c>
      <c r="BK255" s="149">
        <f t="shared" si="79"/>
        <v>0</v>
      </c>
      <c r="BL255" s="18" t="s">
        <v>138</v>
      </c>
      <c r="BM255" s="148" t="s">
        <v>705</v>
      </c>
    </row>
    <row r="256" spans="1:65" s="2" customFormat="1" ht="16.5" customHeight="1">
      <c r="A256" s="30"/>
      <c r="B256" s="136"/>
      <c r="C256" s="137" t="s">
        <v>469</v>
      </c>
      <c r="D256" s="137" t="s">
        <v>134</v>
      </c>
      <c r="E256" s="138" t="s">
        <v>1883</v>
      </c>
      <c r="F256" s="139" t="s">
        <v>1884</v>
      </c>
      <c r="G256" s="140" t="s">
        <v>655</v>
      </c>
      <c r="H256" s="141">
        <v>1</v>
      </c>
      <c r="I256" s="242"/>
      <c r="J256" s="142">
        <f t="shared" si="70"/>
        <v>0</v>
      </c>
      <c r="K256" s="143"/>
      <c r="L256" s="31"/>
      <c r="M256" s="144" t="s">
        <v>1</v>
      </c>
      <c r="N256" s="145" t="s">
        <v>39</v>
      </c>
      <c r="O256" s="146">
        <v>0</v>
      </c>
      <c r="P256" s="146">
        <f t="shared" si="71"/>
        <v>0</v>
      </c>
      <c r="Q256" s="146">
        <v>0</v>
      </c>
      <c r="R256" s="146">
        <f t="shared" si="72"/>
        <v>0</v>
      </c>
      <c r="S256" s="146">
        <v>0</v>
      </c>
      <c r="T256" s="147">
        <f t="shared" si="73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48" t="s">
        <v>138</v>
      </c>
      <c r="AT256" s="148" t="s">
        <v>134</v>
      </c>
      <c r="AU256" s="148" t="s">
        <v>84</v>
      </c>
      <c r="AY256" s="18" t="s">
        <v>133</v>
      </c>
      <c r="BE256" s="149">
        <f t="shared" si="74"/>
        <v>0</v>
      </c>
      <c r="BF256" s="149">
        <f t="shared" si="75"/>
        <v>0</v>
      </c>
      <c r="BG256" s="149">
        <f t="shared" si="76"/>
        <v>0</v>
      </c>
      <c r="BH256" s="149">
        <f t="shared" si="77"/>
        <v>0</v>
      </c>
      <c r="BI256" s="149">
        <f t="shared" si="78"/>
        <v>0</v>
      </c>
      <c r="BJ256" s="18" t="s">
        <v>82</v>
      </c>
      <c r="BK256" s="149">
        <f t="shared" si="79"/>
        <v>0</v>
      </c>
      <c r="BL256" s="18" t="s">
        <v>138</v>
      </c>
      <c r="BM256" s="148" t="s">
        <v>708</v>
      </c>
    </row>
    <row r="257" spans="1:65" s="2" customFormat="1" ht="16.5" customHeight="1">
      <c r="A257" s="30"/>
      <c r="B257" s="136"/>
      <c r="C257" s="137" t="s">
        <v>717</v>
      </c>
      <c r="D257" s="137" t="s">
        <v>134</v>
      </c>
      <c r="E257" s="138" t="s">
        <v>1885</v>
      </c>
      <c r="F257" s="139" t="s">
        <v>1886</v>
      </c>
      <c r="G257" s="140" t="s">
        <v>655</v>
      </c>
      <c r="H257" s="141">
        <v>1</v>
      </c>
      <c r="I257" s="242"/>
      <c r="J257" s="142">
        <f t="shared" si="70"/>
        <v>0</v>
      </c>
      <c r="K257" s="143"/>
      <c r="L257" s="31"/>
      <c r="M257" s="144" t="s">
        <v>1</v>
      </c>
      <c r="N257" s="145" t="s">
        <v>39</v>
      </c>
      <c r="O257" s="146">
        <v>0</v>
      </c>
      <c r="P257" s="146">
        <f t="shared" si="71"/>
        <v>0</v>
      </c>
      <c r="Q257" s="146">
        <v>0</v>
      </c>
      <c r="R257" s="146">
        <f t="shared" si="72"/>
        <v>0</v>
      </c>
      <c r="S257" s="146">
        <v>0</v>
      </c>
      <c r="T257" s="147">
        <f t="shared" si="7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48" t="s">
        <v>138</v>
      </c>
      <c r="AT257" s="148" t="s">
        <v>134</v>
      </c>
      <c r="AU257" s="148" t="s">
        <v>84</v>
      </c>
      <c r="AY257" s="18" t="s">
        <v>133</v>
      </c>
      <c r="BE257" s="149">
        <f t="shared" si="74"/>
        <v>0</v>
      </c>
      <c r="BF257" s="149">
        <f t="shared" si="75"/>
        <v>0</v>
      </c>
      <c r="BG257" s="149">
        <f t="shared" si="76"/>
        <v>0</v>
      </c>
      <c r="BH257" s="149">
        <f t="shared" si="77"/>
        <v>0</v>
      </c>
      <c r="BI257" s="149">
        <f t="shared" si="78"/>
        <v>0</v>
      </c>
      <c r="BJ257" s="18" t="s">
        <v>82</v>
      </c>
      <c r="BK257" s="149">
        <f t="shared" si="79"/>
        <v>0</v>
      </c>
      <c r="BL257" s="18" t="s">
        <v>138</v>
      </c>
      <c r="BM257" s="148" t="s">
        <v>720</v>
      </c>
    </row>
    <row r="258" spans="2:63" s="11" customFormat="1" ht="22.9" customHeight="1">
      <c r="B258" s="126"/>
      <c r="D258" s="127" t="s">
        <v>73</v>
      </c>
      <c r="E258" s="162" t="s">
        <v>1887</v>
      </c>
      <c r="F258" s="162" t="s">
        <v>1888</v>
      </c>
      <c r="J258" s="163">
        <f>BK258</f>
        <v>0</v>
      </c>
      <c r="L258" s="126"/>
      <c r="M258" s="130"/>
      <c r="N258" s="131"/>
      <c r="O258" s="131"/>
      <c r="P258" s="132">
        <f>SUM(P259:P285)</f>
        <v>0</v>
      </c>
      <c r="Q258" s="131"/>
      <c r="R258" s="132">
        <f>SUM(R259:R285)</f>
        <v>0</v>
      </c>
      <c r="S258" s="131"/>
      <c r="T258" s="133">
        <f>SUM(T259:T285)</f>
        <v>0</v>
      </c>
      <c r="AR258" s="127" t="s">
        <v>82</v>
      </c>
      <c r="AT258" s="134" t="s">
        <v>73</v>
      </c>
      <c r="AU258" s="134" t="s">
        <v>82</v>
      </c>
      <c r="AY258" s="127" t="s">
        <v>133</v>
      </c>
      <c r="BK258" s="135">
        <f>SUM(BK259:BK285)</f>
        <v>0</v>
      </c>
    </row>
    <row r="259" spans="1:65" s="2" customFormat="1" ht="21.75" customHeight="1">
      <c r="A259" s="30"/>
      <c r="B259" s="136"/>
      <c r="C259" s="137" t="s">
        <v>474</v>
      </c>
      <c r="D259" s="137" t="s">
        <v>134</v>
      </c>
      <c r="E259" s="138" t="s">
        <v>1889</v>
      </c>
      <c r="F259" s="139" t="s">
        <v>1890</v>
      </c>
      <c r="G259" s="140" t="s">
        <v>655</v>
      </c>
      <c r="H259" s="141">
        <v>5</v>
      </c>
      <c r="I259" s="242"/>
      <c r="J259" s="142">
        <f aca="true" t="shared" si="80" ref="J259:J285">ROUND(I259*H259,2)</f>
        <v>0</v>
      </c>
      <c r="K259" s="143"/>
      <c r="L259" s="31"/>
      <c r="M259" s="144" t="s">
        <v>1</v>
      </c>
      <c r="N259" s="145" t="s">
        <v>39</v>
      </c>
      <c r="O259" s="146">
        <v>0</v>
      </c>
      <c r="P259" s="146">
        <f aca="true" t="shared" si="81" ref="P259:P285">O259*H259</f>
        <v>0</v>
      </c>
      <c r="Q259" s="146">
        <v>0</v>
      </c>
      <c r="R259" s="146">
        <f aca="true" t="shared" si="82" ref="R259:R285">Q259*H259</f>
        <v>0</v>
      </c>
      <c r="S259" s="146">
        <v>0</v>
      </c>
      <c r="T259" s="147">
        <f aca="true" t="shared" si="83" ref="T259:T285"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48" t="s">
        <v>138</v>
      </c>
      <c r="AT259" s="148" t="s">
        <v>134</v>
      </c>
      <c r="AU259" s="148" t="s">
        <v>84</v>
      </c>
      <c r="AY259" s="18" t="s">
        <v>133</v>
      </c>
      <c r="BE259" s="149">
        <f aca="true" t="shared" si="84" ref="BE259:BE285">IF(N259="základní",J259,0)</f>
        <v>0</v>
      </c>
      <c r="BF259" s="149">
        <f aca="true" t="shared" si="85" ref="BF259:BF285">IF(N259="snížená",J259,0)</f>
        <v>0</v>
      </c>
      <c r="BG259" s="149">
        <f aca="true" t="shared" si="86" ref="BG259:BG285">IF(N259="zákl. přenesená",J259,0)</f>
        <v>0</v>
      </c>
      <c r="BH259" s="149">
        <f aca="true" t="shared" si="87" ref="BH259:BH285">IF(N259="sníž. přenesená",J259,0)</f>
        <v>0</v>
      </c>
      <c r="BI259" s="149">
        <f aca="true" t="shared" si="88" ref="BI259:BI285">IF(N259="nulová",J259,0)</f>
        <v>0</v>
      </c>
      <c r="BJ259" s="18" t="s">
        <v>82</v>
      </c>
      <c r="BK259" s="149">
        <f aca="true" t="shared" si="89" ref="BK259:BK285">ROUND(I259*H259,2)</f>
        <v>0</v>
      </c>
      <c r="BL259" s="18" t="s">
        <v>138</v>
      </c>
      <c r="BM259" s="148" t="s">
        <v>724</v>
      </c>
    </row>
    <row r="260" spans="1:65" s="2" customFormat="1" ht="21.75" customHeight="1">
      <c r="A260" s="30"/>
      <c r="B260" s="136"/>
      <c r="C260" s="137" t="s">
        <v>725</v>
      </c>
      <c r="D260" s="137" t="s">
        <v>134</v>
      </c>
      <c r="E260" s="138" t="s">
        <v>1891</v>
      </c>
      <c r="F260" s="139" t="s">
        <v>1892</v>
      </c>
      <c r="G260" s="140" t="s">
        <v>655</v>
      </c>
      <c r="H260" s="141">
        <v>6</v>
      </c>
      <c r="I260" s="242"/>
      <c r="J260" s="142">
        <f t="shared" si="80"/>
        <v>0</v>
      </c>
      <c r="K260" s="143"/>
      <c r="L260" s="31"/>
      <c r="M260" s="144" t="s">
        <v>1</v>
      </c>
      <c r="N260" s="145" t="s">
        <v>39</v>
      </c>
      <c r="O260" s="146">
        <v>0</v>
      </c>
      <c r="P260" s="146">
        <f t="shared" si="81"/>
        <v>0</v>
      </c>
      <c r="Q260" s="146">
        <v>0</v>
      </c>
      <c r="R260" s="146">
        <f t="shared" si="82"/>
        <v>0</v>
      </c>
      <c r="S260" s="146">
        <v>0</v>
      </c>
      <c r="T260" s="147">
        <f t="shared" si="83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48" t="s">
        <v>138</v>
      </c>
      <c r="AT260" s="148" t="s">
        <v>134</v>
      </c>
      <c r="AU260" s="148" t="s">
        <v>84</v>
      </c>
      <c r="AY260" s="18" t="s">
        <v>133</v>
      </c>
      <c r="BE260" s="149">
        <f t="shared" si="84"/>
        <v>0</v>
      </c>
      <c r="BF260" s="149">
        <f t="shared" si="85"/>
        <v>0</v>
      </c>
      <c r="BG260" s="149">
        <f t="shared" si="86"/>
        <v>0</v>
      </c>
      <c r="BH260" s="149">
        <f t="shared" si="87"/>
        <v>0</v>
      </c>
      <c r="BI260" s="149">
        <f t="shared" si="88"/>
        <v>0</v>
      </c>
      <c r="BJ260" s="18" t="s">
        <v>82</v>
      </c>
      <c r="BK260" s="149">
        <f t="shared" si="89"/>
        <v>0</v>
      </c>
      <c r="BL260" s="18" t="s">
        <v>138</v>
      </c>
      <c r="BM260" s="148" t="s">
        <v>728</v>
      </c>
    </row>
    <row r="261" spans="1:65" s="2" customFormat="1" ht="24.2" customHeight="1">
      <c r="A261" s="30"/>
      <c r="B261" s="136"/>
      <c r="C261" s="137" t="s">
        <v>479</v>
      </c>
      <c r="D261" s="137" t="s">
        <v>134</v>
      </c>
      <c r="E261" s="138" t="s">
        <v>1893</v>
      </c>
      <c r="F261" s="139" t="s">
        <v>1894</v>
      </c>
      <c r="G261" s="140" t="s">
        <v>655</v>
      </c>
      <c r="H261" s="141">
        <v>1</v>
      </c>
      <c r="I261" s="242"/>
      <c r="J261" s="142">
        <f t="shared" si="80"/>
        <v>0</v>
      </c>
      <c r="K261" s="143"/>
      <c r="L261" s="31"/>
      <c r="M261" s="144" t="s">
        <v>1</v>
      </c>
      <c r="N261" s="145" t="s">
        <v>39</v>
      </c>
      <c r="O261" s="146">
        <v>0</v>
      </c>
      <c r="P261" s="146">
        <f t="shared" si="81"/>
        <v>0</v>
      </c>
      <c r="Q261" s="146">
        <v>0</v>
      </c>
      <c r="R261" s="146">
        <f t="shared" si="82"/>
        <v>0</v>
      </c>
      <c r="S261" s="146">
        <v>0</v>
      </c>
      <c r="T261" s="147">
        <f t="shared" si="8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48" t="s">
        <v>138</v>
      </c>
      <c r="AT261" s="148" t="s">
        <v>134</v>
      </c>
      <c r="AU261" s="148" t="s">
        <v>84</v>
      </c>
      <c r="AY261" s="18" t="s">
        <v>133</v>
      </c>
      <c r="BE261" s="149">
        <f t="shared" si="84"/>
        <v>0</v>
      </c>
      <c r="BF261" s="149">
        <f t="shared" si="85"/>
        <v>0</v>
      </c>
      <c r="BG261" s="149">
        <f t="shared" si="86"/>
        <v>0</v>
      </c>
      <c r="BH261" s="149">
        <f t="shared" si="87"/>
        <v>0</v>
      </c>
      <c r="BI261" s="149">
        <f t="shared" si="88"/>
        <v>0</v>
      </c>
      <c r="BJ261" s="18" t="s">
        <v>82</v>
      </c>
      <c r="BK261" s="149">
        <f t="shared" si="89"/>
        <v>0</v>
      </c>
      <c r="BL261" s="18" t="s">
        <v>138</v>
      </c>
      <c r="BM261" s="148" t="s">
        <v>733</v>
      </c>
    </row>
    <row r="262" spans="1:65" s="2" customFormat="1" ht="16.5" customHeight="1">
      <c r="A262" s="30"/>
      <c r="B262" s="136"/>
      <c r="C262" s="137" t="s">
        <v>736</v>
      </c>
      <c r="D262" s="137" t="s">
        <v>134</v>
      </c>
      <c r="E262" s="138" t="s">
        <v>1895</v>
      </c>
      <c r="F262" s="139" t="s">
        <v>1896</v>
      </c>
      <c r="G262" s="140" t="s">
        <v>655</v>
      </c>
      <c r="H262" s="141">
        <v>3</v>
      </c>
      <c r="I262" s="242"/>
      <c r="J262" s="142">
        <f t="shared" si="80"/>
        <v>0</v>
      </c>
      <c r="K262" s="143"/>
      <c r="L262" s="31"/>
      <c r="M262" s="144" t="s">
        <v>1</v>
      </c>
      <c r="N262" s="145" t="s">
        <v>39</v>
      </c>
      <c r="O262" s="146">
        <v>0</v>
      </c>
      <c r="P262" s="146">
        <f t="shared" si="81"/>
        <v>0</v>
      </c>
      <c r="Q262" s="146">
        <v>0</v>
      </c>
      <c r="R262" s="146">
        <f t="shared" si="82"/>
        <v>0</v>
      </c>
      <c r="S262" s="146">
        <v>0</v>
      </c>
      <c r="T262" s="147">
        <f t="shared" si="83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48" t="s">
        <v>138</v>
      </c>
      <c r="AT262" s="148" t="s">
        <v>134</v>
      </c>
      <c r="AU262" s="148" t="s">
        <v>84</v>
      </c>
      <c r="AY262" s="18" t="s">
        <v>133</v>
      </c>
      <c r="BE262" s="149">
        <f t="shared" si="84"/>
        <v>0</v>
      </c>
      <c r="BF262" s="149">
        <f t="shared" si="85"/>
        <v>0</v>
      </c>
      <c r="BG262" s="149">
        <f t="shared" si="86"/>
        <v>0</v>
      </c>
      <c r="BH262" s="149">
        <f t="shared" si="87"/>
        <v>0</v>
      </c>
      <c r="BI262" s="149">
        <f t="shared" si="88"/>
        <v>0</v>
      </c>
      <c r="BJ262" s="18" t="s">
        <v>82</v>
      </c>
      <c r="BK262" s="149">
        <f t="shared" si="89"/>
        <v>0</v>
      </c>
      <c r="BL262" s="18" t="s">
        <v>138</v>
      </c>
      <c r="BM262" s="148" t="s">
        <v>739</v>
      </c>
    </row>
    <row r="263" spans="1:65" s="2" customFormat="1" ht="16.5" customHeight="1">
      <c r="A263" s="30"/>
      <c r="B263" s="136"/>
      <c r="C263" s="137" t="s">
        <v>483</v>
      </c>
      <c r="D263" s="137" t="s">
        <v>134</v>
      </c>
      <c r="E263" s="138" t="s">
        <v>1897</v>
      </c>
      <c r="F263" s="139" t="s">
        <v>1898</v>
      </c>
      <c r="G263" s="140" t="s">
        <v>655</v>
      </c>
      <c r="H263" s="141">
        <v>1</v>
      </c>
      <c r="I263" s="242"/>
      <c r="J263" s="142">
        <f t="shared" si="80"/>
        <v>0</v>
      </c>
      <c r="K263" s="143"/>
      <c r="L263" s="31"/>
      <c r="M263" s="144" t="s">
        <v>1</v>
      </c>
      <c r="N263" s="145" t="s">
        <v>39</v>
      </c>
      <c r="O263" s="146">
        <v>0</v>
      </c>
      <c r="P263" s="146">
        <f t="shared" si="81"/>
        <v>0</v>
      </c>
      <c r="Q263" s="146">
        <v>0</v>
      </c>
      <c r="R263" s="146">
        <f t="shared" si="82"/>
        <v>0</v>
      </c>
      <c r="S263" s="146">
        <v>0</v>
      </c>
      <c r="T263" s="147">
        <f t="shared" si="83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48" t="s">
        <v>138</v>
      </c>
      <c r="AT263" s="148" t="s">
        <v>134</v>
      </c>
      <c r="AU263" s="148" t="s">
        <v>84</v>
      </c>
      <c r="AY263" s="18" t="s">
        <v>133</v>
      </c>
      <c r="BE263" s="149">
        <f t="shared" si="84"/>
        <v>0</v>
      </c>
      <c r="BF263" s="149">
        <f t="shared" si="85"/>
        <v>0</v>
      </c>
      <c r="BG263" s="149">
        <f t="shared" si="86"/>
        <v>0</v>
      </c>
      <c r="BH263" s="149">
        <f t="shared" si="87"/>
        <v>0</v>
      </c>
      <c r="BI263" s="149">
        <f t="shared" si="88"/>
        <v>0</v>
      </c>
      <c r="BJ263" s="18" t="s">
        <v>82</v>
      </c>
      <c r="BK263" s="149">
        <f t="shared" si="89"/>
        <v>0</v>
      </c>
      <c r="BL263" s="18" t="s">
        <v>138</v>
      </c>
      <c r="BM263" s="148" t="s">
        <v>748</v>
      </c>
    </row>
    <row r="264" spans="1:65" s="2" customFormat="1" ht="16.5" customHeight="1">
      <c r="A264" s="30"/>
      <c r="B264" s="136"/>
      <c r="C264" s="137" t="s">
        <v>751</v>
      </c>
      <c r="D264" s="137" t="s">
        <v>134</v>
      </c>
      <c r="E264" s="138" t="s">
        <v>1899</v>
      </c>
      <c r="F264" s="139" t="s">
        <v>1900</v>
      </c>
      <c r="G264" s="140" t="s">
        <v>655</v>
      </c>
      <c r="H264" s="141">
        <v>2</v>
      </c>
      <c r="I264" s="242"/>
      <c r="J264" s="142">
        <f t="shared" si="80"/>
        <v>0</v>
      </c>
      <c r="K264" s="143"/>
      <c r="L264" s="31"/>
      <c r="M264" s="144" t="s">
        <v>1</v>
      </c>
      <c r="N264" s="145" t="s">
        <v>39</v>
      </c>
      <c r="O264" s="146">
        <v>0</v>
      </c>
      <c r="P264" s="146">
        <f t="shared" si="81"/>
        <v>0</v>
      </c>
      <c r="Q264" s="146">
        <v>0</v>
      </c>
      <c r="R264" s="146">
        <f t="shared" si="82"/>
        <v>0</v>
      </c>
      <c r="S264" s="146">
        <v>0</v>
      </c>
      <c r="T264" s="147">
        <f t="shared" si="83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48" t="s">
        <v>138</v>
      </c>
      <c r="AT264" s="148" t="s">
        <v>134</v>
      </c>
      <c r="AU264" s="148" t="s">
        <v>84</v>
      </c>
      <c r="AY264" s="18" t="s">
        <v>133</v>
      </c>
      <c r="BE264" s="149">
        <f t="shared" si="84"/>
        <v>0</v>
      </c>
      <c r="BF264" s="149">
        <f t="shared" si="85"/>
        <v>0</v>
      </c>
      <c r="BG264" s="149">
        <f t="shared" si="86"/>
        <v>0</v>
      </c>
      <c r="BH264" s="149">
        <f t="shared" si="87"/>
        <v>0</v>
      </c>
      <c r="BI264" s="149">
        <f t="shared" si="88"/>
        <v>0</v>
      </c>
      <c r="BJ264" s="18" t="s">
        <v>82</v>
      </c>
      <c r="BK264" s="149">
        <f t="shared" si="89"/>
        <v>0</v>
      </c>
      <c r="BL264" s="18" t="s">
        <v>138</v>
      </c>
      <c r="BM264" s="148" t="s">
        <v>754</v>
      </c>
    </row>
    <row r="265" spans="1:65" s="2" customFormat="1" ht="16.5" customHeight="1">
      <c r="A265" s="30"/>
      <c r="B265" s="136"/>
      <c r="C265" s="137" t="s">
        <v>487</v>
      </c>
      <c r="D265" s="137" t="s">
        <v>134</v>
      </c>
      <c r="E265" s="138" t="s">
        <v>1901</v>
      </c>
      <c r="F265" s="139" t="s">
        <v>1902</v>
      </c>
      <c r="G265" s="140" t="s">
        <v>655</v>
      </c>
      <c r="H265" s="141">
        <v>2</v>
      </c>
      <c r="I265" s="242"/>
      <c r="J265" s="142">
        <f t="shared" si="80"/>
        <v>0</v>
      </c>
      <c r="K265" s="143"/>
      <c r="L265" s="31"/>
      <c r="M265" s="144" t="s">
        <v>1</v>
      </c>
      <c r="N265" s="145" t="s">
        <v>39</v>
      </c>
      <c r="O265" s="146">
        <v>0</v>
      </c>
      <c r="P265" s="146">
        <f t="shared" si="81"/>
        <v>0</v>
      </c>
      <c r="Q265" s="146">
        <v>0</v>
      </c>
      <c r="R265" s="146">
        <f t="shared" si="82"/>
        <v>0</v>
      </c>
      <c r="S265" s="146">
        <v>0</v>
      </c>
      <c r="T265" s="147">
        <f t="shared" si="83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48" t="s">
        <v>138</v>
      </c>
      <c r="AT265" s="148" t="s">
        <v>134</v>
      </c>
      <c r="AU265" s="148" t="s">
        <v>84</v>
      </c>
      <c r="AY265" s="18" t="s">
        <v>133</v>
      </c>
      <c r="BE265" s="149">
        <f t="shared" si="84"/>
        <v>0</v>
      </c>
      <c r="BF265" s="149">
        <f t="shared" si="85"/>
        <v>0</v>
      </c>
      <c r="BG265" s="149">
        <f t="shared" si="86"/>
        <v>0</v>
      </c>
      <c r="BH265" s="149">
        <f t="shared" si="87"/>
        <v>0</v>
      </c>
      <c r="BI265" s="149">
        <f t="shared" si="88"/>
        <v>0</v>
      </c>
      <c r="BJ265" s="18" t="s">
        <v>82</v>
      </c>
      <c r="BK265" s="149">
        <f t="shared" si="89"/>
        <v>0</v>
      </c>
      <c r="BL265" s="18" t="s">
        <v>138</v>
      </c>
      <c r="BM265" s="148" t="s">
        <v>758</v>
      </c>
    </row>
    <row r="266" spans="1:65" s="2" customFormat="1" ht="16.5" customHeight="1">
      <c r="A266" s="30"/>
      <c r="B266" s="136"/>
      <c r="C266" s="137" t="s">
        <v>763</v>
      </c>
      <c r="D266" s="137" t="s">
        <v>134</v>
      </c>
      <c r="E266" s="138" t="s">
        <v>1903</v>
      </c>
      <c r="F266" s="139" t="s">
        <v>1904</v>
      </c>
      <c r="G266" s="140" t="s">
        <v>655</v>
      </c>
      <c r="H266" s="141">
        <v>4</v>
      </c>
      <c r="I266" s="242"/>
      <c r="J266" s="142">
        <f t="shared" si="80"/>
        <v>0</v>
      </c>
      <c r="K266" s="143"/>
      <c r="L266" s="31"/>
      <c r="M266" s="144" t="s">
        <v>1</v>
      </c>
      <c r="N266" s="145" t="s">
        <v>39</v>
      </c>
      <c r="O266" s="146">
        <v>0</v>
      </c>
      <c r="P266" s="146">
        <f t="shared" si="81"/>
        <v>0</v>
      </c>
      <c r="Q266" s="146">
        <v>0</v>
      </c>
      <c r="R266" s="146">
        <f t="shared" si="82"/>
        <v>0</v>
      </c>
      <c r="S266" s="146">
        <v>0</v>
      </c>
      <c r="T266" s="147">
        <f t="shared" si="83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48" t="s">
        <v>138</v>
      </c>
      <c r="AT266" s="148" t="s">
        <v>134</v>
      </c>
      <c r="AU266" s="148" t="s">
        <v>84</v>
      </c>
      <c r="AY266" s="18" t="s">
        <v>133</v>
      </c>
      <c r="BE266" s="149">
        <f t="shared" si="84"/>
        <v>0</v>
      </c>
      <c r="BF266" s="149">
        <f t="shared" si="85"/>
        <v>0</v>
      </c>
      <c r="BG266" s="149">
        <f t="shared" si="86"/>
        <v>0</v>
      </c>
      <c r="BH266" s="149">
        <f t="shared" si="87"/>
        <v>0</v>
      </c>
      <c r="BI266" s="149">
        <f t="shared" si="88"/>
        <v>0</v>
      </c>
      <c r="BJ266" s="18" t="s">
        <v>82</v>
      </c>
      <c r="BK266" s="149">
        <f t="shared" si="89"/>
        <v>0</v>
      </c>
      <c r="BL266" s="18" t="s">
        <v>138</v>
      </c>
      <c r="BM266" s="148" t="s">
        <v>766</v>
      </c>
    </row>
    <row r="267" spans="1:65" s="2" customFormat="1" ht="16.5" customHeight="1">
      <c r="A267" s="30"/>
      <c r="B267" s="136"/>
      <c r="C267" s="137" t="s">
        <v>492</v>
      </c>
      <c r="D267" s="137" t="s">
        <v>134</v>
      </c>
      <c r="E267" s="138" t="s">
        <v>1905</v>
      </c>
      <c r="F267" s="139" t="s">
        <v>1906</v>
      </c>
      <c r="G267" s="140" t="s">
        <v>655</v>
      </c>
      <c r="H267" s="141">
        <v>4</v>
      </c>
      <c r="I267" s="242"/>
      <c r="J267" s="142">
        <f t="shared" si="80"/>
        <v>0</v>
      </c>
      <c r="K267" s="143"/>
      <c r="L267" s="31"/>
      <c r="M267" s="144" t="s">
        <v>1</v>
      </c>
      <c r="N267" s="145" t="s">
        <v>39</v>
      </c>
      <c r="O267" s="146">
        <v>0</v>
      </c>
      <c r="P267" s="146">
        <f t="shared" si="81"/>
        <v>0</v>
      </c>
      <c r="Q267" s="146">
        <v>0</v>
      </c>
      <c r="R267" s="146">
        <f t="shared" si="82"/>
        <v>0</v>
      </c>
      <c r="S267" s="146">
        <v>0</v>
      </c>
      <c r="T267" s="147">
        <f t="shared" si="83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48" t="s">
        <v>138</v>
      </c>
      <c r="AT267" s="148" t="s">
        <v>134</v>
      </c>
      <c r="AU267" s="148" t="s">
        <v>84</v>
      </c>
      <c r="AY267" s="18" t="s">
        <v>133</v>
      </c>
      <c r="BE267" s="149">
        <f t="shared" si="84"/>
        <v>0</v>
      </c>
      <c r="BF267" s="149">
        <f t="shared" si="85"/>
        <v>0</v>
      </c>
      <c r="BG267" s="149">
        <f t="shared" si="86"/>
        <v>0</v>
      </c>
      <c r="BH267" s="149">
        <f t="shared" si="87"/>
        <v>0</v>
      </c>
      <c r="BI267" s="149">
        <f t="shared" si="88"/>
        <v>0</v>
      </c>
      <c r="BJ267" s="18" t="s">
        <v>82</v>
      </c>
      <c r="BK267" s="149">
        <f t="shared" si="89"/>
        <v>0</v>
      </c>
      <c r="BL267" s="18" t="s">
        <v>138</v>
      </c>
      <c r="BM267" s="148" t="s">
        <v>768</v>
      </c>
    </row>
    <row r="268" spans="1:65" s="2" customFormat="1" ht="16.5" customHeight="1">
      <c r="A268" s="30"/>
      <c r="B268" s="136"/>
      <c r="C268" s="137" t="s">
        <v>769</v>
      </c>
      <c r="D268" s="137" t="s">
        <v>134</v>
      </c>
      <c r="E268" s="138" t="s">
        <v>1907</v>
      </c>
      <c r="F268" s="139" t="s">
        <v>1908</v>
      </c>
      <c r="G268" s="140" t="s">
        <v>655</v>
      </c>
      <c r="H268" s="141">
        <v>1</v>
      </c>
      <c r="I268" s="242"/>
      <c r="J268" s="142">
        <f t="shared" si="80"/>
        <v>0</v>
      </c>
      <c r="K268" s="143"/>
      <c r="L268" s="31"/>
      <c r="M268" s="144" t="s">
        <v>1</v>
      </c>
      <c r="N268" s="145" t="s">
        <v>39</v>
      </c>
      <c r="O268" s="146">
        <v>0</v>
      </c>
      <c r="P268" s="146">
        <f t="shared" si="81"/>
        <v>0</v>
      </c>
      <c r="Q268" s="146">
        <v>0</v>
      </c>
      <c r="R268" s="146">
        <f t="shared" si="82"/>
        <v>0</v>
      </c>
      <c r="S268" s="146">
        <v>0</v>
      </c>
      <c r="T268" s="147">
        <f t="shared" si="83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48" t="s">
        <v>138</v>
      </c>
      <c r="AT268" s="148" t="s">
        <v>134</v>
      </c>
      <c r="AU268" s="148" t="s">
        <v>84</v>
      </c>
      <c r="AY268" s="18" t="s">
        <v>133</v>
      </c>
      <c r="BE268" s="149">
        <f t="shared" si="84"/>
        <v>0</v>
      </c>
      <c r="BF268" s="149">
        <f t="shared" si="85"/>
        <v>0</v>
      </c>
      <c r="BG268" s="149">
        <f t="shared" si="86"/>
        <v>0</v>
      </c>
      <c r="BH268" s="149">
        <f t="shared" si="87"/>
        <v>0</v>
      </c>
      <c r="BI268" s="149">
        <f t="shared" si="88"/>
        <v>0</v>
      </c>
      <c r="BJ268" s="18" t="s">
        <v>82</v>
      </c>
      <c r="BK268" s="149">
        <f t="shared" si="89"/>
        <v>0</v>
      </c>
      <c r="BL268" s="18" t="s">
        <v>138</v>
      </c>
      <c r="BM268" s="148" t="s">
        <v>772</v>
      </c>
    </row>
    <row r="269" spans="1:65" s="2" customFormat="1" ht="16.5" customHeight="1">
      <c r="A269" s="30"/>
      <c r="B269" s="136"/>
      <c r="C269" s="137" t="s">
        <v>496</v>
      </c>
      <c r="D269" s="137" t="s">
        <v>134</v>
      </c>
      <c r="E269" s="138" t="s">
        <v>1909</v>
      </c>
      <c r="F269" s="139" t="s">
        <v>1910</v>
      </c>
      <c r="G269" s="140" t="s">
        <v>655</v>
      </c>
      <c r="H269" s="141">
        <v>1</v>
      </c>
      <c r="I269" s="242"/>
      <c r="J269" s="142">
        <f t="shared" si="80"/>
        <v>0</v>
      </c>
      <c r="K269" s="143"/>
      <c r="L269" s="31"/>
      <c r="M269" s="144" t="s">
        <v>1</v>
      </c>
      <c r="N269" s="145" t="s">
        <v>39</v>
      </c>
      <c r="O269" s="146">
        <v>0</v>
      </c>
      <c r="P269" s="146">
        <f t="shared" si="81"/>
        <v>0</v>
      </c>
      <c r="Q269" s="146">
        <v>0</v>
      </c>
      <c r="R269" s="146">
        <f t="shared" si="82"/>
        <v>0</v>
      </c>
      <c r="S269" s="146">
        <v>0</v>
      </c>
      <c r="T269" s="147">
        <f t="shared" si="83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48" t="s">
        <v>138</v>
      </c>
      <c r="AT269" s="148" t="s">
        <v>134</v>
      </c>
      <c r="AU269" s="148" t="s">
        <v>84</v>
      </c>
      <c r="AY269" s="18" t="s">
        <v>133</v>
      </c>
      <c r="BE269" s="149">
        <f t="shared" si="84"/>
        <v>0</v>
      </c>
      <c r="BF269" s="149">
        <f t="shared" si="85"/>
        <v>0</v>
      </c>
      <c r="BG269" s="149">
        <f t="shared" si="86"/>
        <v>0</v>
      </c>
      <c r="BH269" s="149">
        <f t="shared" si="87"/>
        <v>0</v>
      </c>
      <c r="BI269" s="149">
        <f t="shared" si="88"/>
        <v>0</v>
      </c>
      <c r="BJ269" s="18" t="s">
        <v>82</v>
      </c>
      <c r="BK269" s="149">
        <f t="shared" si="89"/>
        <v>0</v>
      </c>
      <c r="BL269" s="18" t="s">
        <v>138</v>
      </c>
      <c r="BM269" s="148" t="s">
        <v>775</v>
      </c>
    </row>
    <row r="270" spans="1:65" s="2" customFormat="1" ht="16.5" customHeight="1">
      <c r="A270" s="30"/>
      <c r="B270" s="136"/>
      <c r="C270" s="137" t="s">
        <v>779</v>
      </c>
      <c r="D270" s="137" t="s">
        <v>134</v>
      </c>
      <c r="E270" s="138" t="s">
        <v>1911</v>
      </c>
      <c r="F270" s="139" t="s">
        <v>1912</v>
      </c>
      <c r="G270" s="140" t="s">
        <v>655</v>
      </c>
      <c r="H270" s="141">
        <v>1</v>
      </c>
      <c r="I270" s="242"/>
      <c r="J270" s="142">
        <f t="shared" si="80"/>
        <v>0</v>
      </c>
      <c r="K270" s="143"/>
      <c r="L270" s="31"/>
      <c r="M270" s="144" t="s">
        <v>1</v>
      </c>
      <c r="N270" s="145" t="s">
        <v>39</v>
      </c>
      <c r="O270" s="146">
        <v>0</v>
      </c>
      <c r="P270" s="146">
        <f t="shared" si="81"/>
        <v>0</v>
      </c>
      <c r="Q270" s="146">
        <v>0</v>
      </c>
      <c r="R270" s="146">
        <f t="shared" si="82"/>
        <v>0</v>
      </c>
      <c r="S270" s="146">
        <v>0</v>
      </c>
      <c r="T270" s="147">
        <f t="shared" si="83"/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48" t="s">
        <v>138</v>
      </c>
      <c r="AT270" s="148" t="s">
        <v>134</v>
      </c>
      <c r="AU270" s="148" t="s">
        <v>84</v>
      </c>
      <c r="AY270" s="18" t="s">
        <v>133</v>
      </c>
      <c r="BE270" s="149">
        <f t="shared" si="84"/>
        <v>0</v>
      </c>
      <c r="BF270" s="149">
        <f t="shared" si="85"/>
        <v>0</v>
      </c>
      <c r="BG270" s="149">
        <f t="shared" si="86"/>
        <v>0</v>
      </c>
      <c r="BH270" s="149">
        <f t="shared" si="87"/>
        <v>0</v>
      </c>
      <c r="BI270" s="149">
        <f t="shared" si="88"/>
        <v>0</v>
      </c>
      <c r="BJ270" s="18" t="s">
        <v>82</v>
      </c>
      <c r="BK270" s="149">
        <f t="shared" si="89"/>
        <v>0</v>
      </c>
      <c r="BL270" s="18" t="s">
        <v>138</v>
      </c>
      <c r="BM270" s="148" t="s">
        <v>782</v>
      </c>
    </row>
    <row r="271" spans="1:65" s="2" customFormat="1" ht="16.5" customHeight="1">
      <c r="A271" s="30"/>
      <c r="B271" s="136"/>
      <c r="C271" s="137" t="s">
        <v>500</v>
      </c>
      <c r="D271" s="137" t="s">
        <v>134</v>
      </c>
      <c r="E271" s="138" t="s">
        <v>1913</v>
      </c>
      <c r="F271" s="139" t="s">
        <v>1914</v>
      </c>
      <c r="G271" s="140" t="s">
        <v>655</v>
      </c>
      <c r="H271" s="141">
        <v>5</v>
      </c>
      <c r="I271" s="242"/>
      <c r="J271" s="142">
        <f t="shared" si="80"/>
        <v>0</v>
      </c>
      <c r="K271" s="143"/>
      <c r="L271" s="31"/>
      <c r="M271" s="144" t="s">
        <v>1</v>
      </c>
      <c r="N271" s="145" t="s">
        <v>39</v>
      </c>
      <c r="O271" s="146">
        <v>0</v>
      </c>
      <c r="P271" s="146">
        <f t="shared" si="81"/>
        <v>0</v>
      </c>
      <c r="Q271" s="146">
        <v>0</v>
      </c>
      <c r="R271" s="146">
        <f t="shared" si="82"/>
        <v>0</v>
      </c>
      <c r="S271" s="146">
        <v>0</v>
      </c>
      <c r="T271" s="147">
        <f t="shared" si="83"/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48" t="s">
        <v>138</v>
      </c>
      <c r="AT271" s="148" t="s">
        <v>134</v>
      </c>
      <c r="AU271" s="148" t="s">
        <v>84</v>
      </c>
      <c r="AY271" s="18" t="s">
        <v>133</v>
      </c>
      <c r="BE271" s="149">
        <f t="shared" si="84"/>
        <v>0</v>
      </c>
      <c r="BF271" s="149">
        <f t="shared" si="85"/>
        <v>0</v>
      </c>
      <c r="BG271" s="149">
        <f t="shared" si="86"/>
        <v>0</v>
      </c>
      <c r="BH271" s="149">
        <f t="shared" si="87"/>
        <v>0</v>
      </c>
      <c r="BI271" s="149">
        <f t="shared" si="88"/>
        <v>0</v>
      </c>
      <c r="BJ271" s="18" t="s">
        <v>82</v>
      </c>
      <c r="BK271" s="149">
        <f t="shared" si="89"/>
        <v>0</v>
      </c>
      <c r="BL271" s="18" t="s">
        <v>138</v>
      </c>
      <c r="BM271" s="148" t="s">
        <v>786</v>
      </c>
    </row>
    <row r="272" spans="1:65" s="2" customFormat="1" ht="16.5" customHeight="1">
      <c r="A272" s="30"/>
      <c r="B272" s="136"/>
      <c r="C272" s="137" t="s">
        <v>787</v>
      </c>
      <c r="D272" s="137" t="s">
        <v>134</v>
      </c>
      <c r="E272" s="138" t="s">
        <v>1915</v>
      </c>
      <c r="F272" s="139" t="s">
        <v>1916</v>
      </c>
      <c r="G272" s="140" t="s">
        <v>655</v>
      </c>
      <c r="H272" s="141">
        <v>1</v>
      </c>
      <c r="I272" s="242"/>
      <c r="J272" s="142">
        <f t="shared" si="80"/>
        <v>0</v>
      </c>
      <c r="K272" s="143"/>
      <c r="L272" s="31"/>
      <c r="M272" s="144" t="s">
        <v>1</v>
      </c>
      <c r="N272" s="145" t="s">
        <v>39</v>
      </c>
      <c r="O272" s="146">
        <v>0</v>
      </c>
      <c r="P272" s="146">
        <f t="shared" si="81"/>
        <v>0</v>
      </c>
      <c r="Q272" s="146">
        <v>0</v>
      </c>
      <c r="R272" s="146">
        <f t="shared" si="82"/>
        <v>0</v>
      </c>
      <c r="S272" s="146">
        <v>0</v>
      </c>
      <c r="T272" s="147">
        <f t="shared" si="83"/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48" t="s">
        <v>138</v>
      </c>
      <c r="AT272" s="148" t="s">
        <v>134</v>
      </c>
      <c r="AU272" s="148" t="s">
        <v>84</v>
      </c>
      <c r="AY272" s="18" t="s">
        <v>133</v>
      </c>
      <c r="BE272" s="149">
        <f t="shared" si="84"/>
        <v>0</v>
      </c>
      <c r="BF272" s="149">
        <f t="shared" si="85"/>
        <v>0</v>
      </c>
      <c r="BG272" s="149">
        <f t="shared" si="86"/>
        <v>0</v>
      </c>
      <c r="BH272" s="149">
        <f t="shared" si="87"/>
        <v>0</v>
      </c>
      <c r="BI272" s="149">
        <f t="shared" si="88"/>
        <v>0</v>
      </c>
      <c r="BJ272" s="18" t="s">
        <v>82</v>
      </c>
      <c r="BK272" s="149">
        <f t="shared" si="89"/>
        <v>0</v>
      </c>
      <c r="BL272" s="18" t="s">
        <v>138</v>
      </c>
      <c r="BM272" s="148" t="s">
        <v>790</v>
      </c>
    </row>
    <row r="273" spans="1:65" s="2" customFormat="1" ht="16.5" customHeight="1">
      <c r="A273" s="30"/>
      <c r="B273" s="136"/>
      <c r="C273" s="137" t="s">
        <v>503</v>
      </c>
      <c r="D273" s="137" t="s">
        <v>134</v>
      </c>
      <c r="E273" s="138" t="s">
        <v>1917</v>
      </c>
      <c r="F273" s="139" t="s">
        <v>1918</v>
      </c>
      <c r="G273" s="140" t="s">
        <v>655</v>
      </c>
      <c r="H273" s="141">
        <v>11</v>
      </c>
      <c r="I273" s="242"/>
      <c r="J273" s="142">
        <f t="shared" si="80"/>
        <v>0</v>
      </c>
      <c r="K273" s="143"/>
      <c r="L273" s="31"/>
      <c r="M273" s="144" t="s">
        <v>1</v>
      </c>
      <c r="N273" s="145" t="s">
        <v>39</v>
      </c>
      <c r="O273" s="146">
        <v>0</v>
      </c>
      <c r="P273" s="146">
        <f t="shared" si="81"/>
        <v>0</v>
      </c>
      <c r="Q273" s="146">
        <v>0</v>
      </c>
      <c r="R273" s="146">
        <f t="shared" si="82"/>
        <v>0</v>
      </c>
      <c r="S273" s="146">
        <v>0</v>
      </c>
      <c r="T273" s="147">
        <f t="shared" si="83"/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48" t="s">
        <v>138</v>
      </c>
      <c r="AT273" s="148" t="s">
        <v>134</v>
      </c>
      <c r="AU273" s="148" t="s">
        <v>84</v>
      </c>
      <c r="AY273" s="18" t="s">
        <v>133</v>
      </c>
      <c r="BE273" s="149">
        <f t="shared" si="84"/>
        <v>0</v>
      </c>
      <c r="BF273" s="149">
        <f t="shared" si="85"/>
        <v>0</v>
      </c>
      <c r="BG273" s="149">
        <f t="shared" si="86"/>
        <v>0</v>
      </c>
      <c r="BH273" s="149">
        <f t="shared" si="87"/>
        <v>0</v>
      </c>
      <c r="BI273" s="149">
        <f t="shared" si="88"/>
        <v>0</v>
      </c>
      <c r="BJ273" s="18" t="s">
        <v>82</v>
      </c>
      <c r="BK273" s="149">
        <f t="shared" si="89"/>
        <v>0</v>
      </c>
      <c r="BL273" s="18" t="s">
        <v>138</v>
      </c>
      <c r="BM273" s="148" t="s">
        <v>793</v>
      </c>
    </row>
    <row r="274" spans="1:65" s="2" customFormat="1" ht="16.5" customHeight="1">
      <c r="A274" s="30"/>
      <c r="B274" s="136"/>
      <c r="C274" s="137" t="s">
        <v>797</v>
      </c>
      <c r="D274" s="137" t="s">
        <v>134</v>
      </c>
      <c r="E274" s="138" t="s">
        <v>1919</v>
      </c>
      <c r="F274" s="139" t="s">
        <v>1920</v>
      </c>
      <c r="G274" s="140" t="s">
        <v>655</v>
      </c>
      <c r="H274" s="141">
        <v>24</v>
      </c>
      <c r="I274" s="242"/>
      <c r="J274" s="142">
        <f t="shared" si="80"/>
        <v>0</v>
      </c>
      <c r="K274" s="143"/>
      <c r="L274" s="31"/>
      <c r="M274" s="144" t="s">
        <v>1</v>
      </c>
      <c r="N274" s="145" t="s">
        <v>39</v>
      </c>
      <c r="O274" s="146">
        <v>0</v>
      </c>
      <c r="P274" s="146">
        <f t="shared" si="81"/>
        <v>0</v>
      </c>
      <c r="Q274" s="146">
        <v>0</v>
      </c>
      <c r="R274" s="146">
        <f t="shared" si="82"/>
        <v>0</v>
      </c>
      <c r="S274" s="146">
        <v>0</v>
      </c>
      <c r="T274" s="147">
        <f t="shared" si="83"/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48" t="s">
        <v>138</v>
      </c>
      <c r="AT274" s="148" t="s">
        <v>134</v>
      </c>
      <c r="AU274" s="148" t="s">
        <v>84</v>
      </c>
      <c r="AY274" s="18" t="s">
        <v>133</v>
      </c>
      <c r="BE274" s="149">
        <f t="shared" si="84"/>
        <v>0</v>
      </c>
      <c r="BF274" s="149">
        <f t="shared" si="85"/>
        <v>0</v>
      </c>
      <c r="BG274" s="149">
        <f t="shared" si="86"/>
        <v>0</v>
      </c>
      <c r="BH274" s="149">
        <f t="shared" si="87"/>
        <v>0</v>
      </c>
      <c r="BI274" s="149">
        <f t="shared" si="88"/>
        <v>0</v>
      </c>
      <c r="BJ274" s="18" t="s">
        <v>82</v>
      </c>
      <c r="BK274" s="149">
        <f t="shared" si="89"/>
        <v>0</v>
      </c>
      <c r="BL274" s="18" t="s">
        <v>138</v>
      </c>
      <c r="BM274" s="148" t="s">
        <v>800</v>
      </c>
    </row>
    <row r="275" spans="1:65" s="2" customFormat="1" ht="16.5" customHeight="1">
      <c r="A275" s="30"/>
      <c r="B275" s="136"/>
      <c r="C275" s="137" t="s">
        <v>507</v>
      </c>
      <c r="D275" s="137" t="s">
        <v>134</v>
      </c>
      <c r="E275" s="138" t="s">
        <v>1921</v>
      </c>
      <c r="F275" s="139" t="s">
        <v>1922</v>
      </c>
      <c r="G275" s="140" t="s">
        <v>655</v>
      </c>
      <c r="H275" s="141">
        <v>7</v>
      </c>
      <c r="I275" s="242"/>
      <c r="J275" s="142">
        <f t="shared" si="80"/>
        <v>0</v>
      </c>
      <c r="K275" s="143"/>
      <c r="L275" s="31"/>
      <c r="M275" s="144" t="s">
        <v>1</v>
      </c>
      <c r="N275" s="145" t="s">
        <v>39</v>
      </c>
      <c r="O275" s="146">
        <v>0</v>
      </c>
      <c r="P275" s="146">
        <f t="shared" si="81"/>
        <v>0</v>
      </c>
      <c r="Q275" s="146">
        <v>0</v>
      </c>
      <c r="R275" s="146">
        <f t="shared" si="82"/>
        <v>0</v>
      </c>
      <c r="S275" s="146">
        <v>0</v>
      </c>
      <c r="T275" s="147">
        <f t="shared" si="83"/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48" t="s">
        <v>138</v>
      </c>
      <c r="AT275" s="148" t="s">
        <v>134</v>
      </c>
      <c r="AU275" s="148" t="s">
        <v>84</v>
      </c>
      <c r="AY275" s="18" t="s">
        <v>133</v>
      </c>
      <c r="BE275" s="149">
        <f t="shared" si="84"/>
        <v>0</v>
      </c>
      <c r="BF275" s="149">
        <f t="shared" si="85"/>
        <v>0</v>
      </c>
      <c r="BG275" s="149">
        <f t="shared" si="86"/>
        <v>0</v>
      </c>
      <c r="BH275" s="149">
        <f t="shared" si="87"/>
        <v>0</v>
      </c>
      <c r="BI275" s="149">
        <f t="shared" si="88"/>
        <v>0</v>
      </c>
      <c r="BJ275" s="18" t="s">
        <v>82</v>
      </c>
      <c r="BK275" s="149">
        <f t="shared" si="89"/>
        <v>0</v>
      </c>
      <c r="BL275" s="18" t="s">
        <v>138</v>
      </c>
      <c r="BM275" s="148" t="s">
        <v>805</v>
      </c>
    </row>
    <row r="276" spans="1:65" s="2" customFormat="1" ht="16.5" customHeight="1">
      <c r="A276" s="30"/>
      <c r="B276" s="136"/>
      <c r="C276" s="137" t="s">
        <v>806</v>
      </c>
      <c r="D276" s="137" t="s">
        <v>134</v>
      </c>
      <c r="E276" s="138" t="s">
        <v>1923</v>
      </c>
      <c r="F276" s="139" t="s">
        <v>1924</v>
      </c>
      <c r="G276" s="140" t="s">
        <v>655</v>
      </c>
      <c r="H276" s="141">
        <v>2</v>
      </c>
      <c r="I276" s="242"/>
      <c r="J276" s="142">
        <f t="shared" si="80"/>
        <v>0</v>
      </c>
      <c r="K276" s="143"/>
      <c r="L276" s="31"/>
      <c r="M276" s="144" t="s">
        <v>1</v>
      </c>
      <c r="N276" s="145" t="s">
        <v>39</v>
      </c>
      <c r="O276" s="146">
        <v>0</v>
      </c>
      <c r="P276" s="146">
        <f t="shared" si="81"/>
        <v>0</v>
      </c>
      <c r="Q276" s="146">
        <v>0</v>
      </c>
      <c r="R276" s="146">
        <f t="shared" si="82"/>
        <v>0</v>
      </c>
      <c r="S276" s="146">
        <v>0</v>
      </c>
      <c r="T276" s="147">
        <f t="shared" si="83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48" t="s">
        <v>138</v>
      </c>
      <c r="AT276" s="148" t="s">
        <v>134</v>
      </c>
      <c r="AU276" s="148" t="s">
        <v>84</v>
      </c>
      <c r="AY276" s="18" t="s">
        <v>133</v>
      </c>
      <c r="BE276" s="149">
        <f t="shared" si="84"/>
        <v>0</v>
      </c>
      <c r="BF276" s="149">
        <f t="shared" si="85"/>
        <v>0</v>
      </c>
      <c r="BG276" s="149">
        <f t="shared" si="86"/>
        <v>0</v>
      </c>
      <c r="BH276" s="149">
        <f t="shared" si="87"/>
        <v>0</v>
      </c>
      <c r="BI276" s="149">
        <f t="shared" si="88"/>
        <v>0</v>
      </c>
      <c r="BJ276" s="18" t="s">
        <v>82</v>
      </c>
      <c r="BK276" s="149">
        <f t="shared" si="89"/>
        <v>0</v>
      </c>
      <c r="BL276" s="18" t="s">
        <v>138</v>
      </c>
      <c r="BM276" s="148" t="s">
        <v>809</v>
      </c>
    </row>
    <row r="277" spans="1:65" s="2" customFormat="1" ht="16.5" customHeight="1">
      <c r="A277" s="30"/>
      <c r="B277" s="136"/>
      <c r="C277" s="137" t="s">
        <v>510</v>
      </c>
      <c r="D277" s="137" t="s">
        <v>134</v>
      </c>
      <c r="E277" s="138" t="s">
        <v>1925</v>
      </c>
      <c r="F277" s="139" t="s">
        <v>1926</v>
      </c>
      <c r="G277" s="140" t="s">
        <v>655</v>
      </c>
      <c r="H277" s="141">
        <v>1</v>
      </c>
      <c r="I277" s="242"/>
      <c r="J277" s="142">
        <f t="shared" si="80"/>
        <v>0</v>
      </c>
      <c r="K277" s="143"/>
      <c r="L277" s="31"/>
      <c r="M277" s="144" t="s">
        <v>1</v>
      </c>
      <c r="N277" s="145" t="s">
        <v>39</v>
      </c>
      <c r="O277" s="146">
        <v>0</v>
      </c>
      <c r="P277" s="146">
        <f t="shared" si="81"/>
        <v>0</v>
      </c>
      <c r="Q277" s="146">
        <v>0</v>
      </c>
      <c r="R277" s="146">
        <f t="shared" si="82"/>
        <v>0</v>
      </c>
      <c r="S277" s="146">
        <v>0</v>
      </c>
      <c r="T277" s="147">
        <f t="shared" si="83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48" t="s">
        <v>138</v>
      </c>
      <c r="AT277" s="148" t="s">
        <v>134</v>
      </c>
      <c r="AU277" s="148" t="s">
        <v>84</v>
      </c>
      <c r="AY277" s="18" t="s">
        <v>133</v>
      </c>
      <c r="BE277" s="149">
        <f t="shared" si="84"/>
        <v>0</v>
      </c>
      <c r="BF277" s="149">
        <f t="shared" si="85"/>
        <v>0</v>
      </c>
      <c r="BG277" s="149">
        <f t="shared" si="86"/>
        <v>0</v>
      </c>
      <c r="BH277" s="149">
        <f t="shared" si="87"/>
        <v>0</v>
      </c>
      <c r="BI277" s="149">
        <f t="shared" si="88"/>
        <v>0</v>
      </c>
      <c r="BJ277" s="18" t="s">
        <v>82</v>
      </c>
      <c r="BK277" s="149">
        <f t="shared" si="89"/>
        <v>0</v>
      </c>
      <c r="BL277" s="18" t="s">
        <v>138</v>
      </c>
      <c r="BM277" s="148" t="s">
        <v>813</v>
      </c>
    </row>
    <row r="278" spans="1:65" s="2" customFormat="1" ht="16.5" customHeight="1">
      <c r="A278" s="30"/>
      <c r="B278" s="136"/>
      <c r="C278" s="137" t="s">
        <v>814</v>
      </c>
      <c r="D278" s="137" t="s">
        <v>134</v>
      </c>
      <c r="E278" s="138" t="s">
        <v>1927</v>
      </c>
      <c r="F278" s="139" t="s">
        <v>1928</v>
      </c>
      <c r="G278" s="140" t="s">
        <v>655</v>
      </c>
      <c r="H278" s="141">
        <v>7</v>
      </c>
      <c r="I278" s="242"/>
      <c r="J278" s="142">
        <f t="shared" si="80"/>
        <v>0</v>
      </c>
      <c r="K278" s="143"/>
      <c r="L278" s="31"/>
      <c r="M278" s="144" t="s">
        <v>1</v>
      </c>
      <c r="N278" s="145" t="s">
        <v>39</v>
      </c>
      <c r="O278" s="146">
        <v>0</v>
      </c>
      <c r="P278" s="146">
        <f t="shared" si="81"/>
        <v>0</v>
      </c>
      <c r="Q278" s="146">
        <v>0</v>
      </c>
      <c r="R278" s="146">
        <f t="shared" si="82"/>
        <v>0</v>
      </c>
      <c r="S278" s="146">
        <v>0</v>
      </c>
      <c r="T278" s="147">
        <f t="shared" si="83"/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48" t="s">
        <v>138</v>
      </c>
      <c r="AT278" s="148" t="s">
        <v>134</v>
      </c>
      <c r="AU278" s="148" t="s">
        <v>84</v>
      </c>
      <c r="AY278" s="18" t="s">
        <v>133</v>
      </c>
      <c r="BE278" s="149">
        <f t="shared" si="84"/>
        <v>0</v>
      </c>
      <c r="BF278" s="149">
        <f t="shared" si="85"/>
        <v>0</v>
      </c>
      <c r="BG278" s="149">
        <f t="shared" si="86"/>
        <v>0</v>
      </c>
      <c r="BH278" s="149">
        <f t="shared" si="87"/>
        <v>0</v>
      </c>
      <c r="BI278" s="149">
        <f t="shared" si="88"/>
        <v>0</v>
      </c>
      <c r="BJ278" s="18" t="s">
        <v>82</v>
      </c>
      <c r="BK278" s="149">
        <f t="shared" si="89"/>
        <v>0</v>
      </c>
      <c r="BL278" s="18" t="s">
        <v>138</v>
      </c>
      <c r="BM278" s="148" t="s">
        <v>817</v>
      </c>
    </row>
    <row r="279" spans="1:65" s="2" customFormat="1" ht="16.5" customHeight="1">
      <c r="A279" s="30"/>
      <c r="B279" s="136"/>
      <c r="C279" s="137" t="s">
        <v>514</v>
      </c>
      <c r="D279" s="137" t="s">
        <v>134</v>
      </c>
      <c r="E279" s="138" t="s">
        <v>1929</v>
      </c>
      <c r="F279" s="139" t="s">
        <v>1930</v>
      </c>
      <c r="G279" s="140" t="s">
        <v>655</v>
      </c>
      <c r="H279" s="141">
        <v>7</v>
      </c>
      <c r="I279" s="242"/>
      <c r="J279" s="142">
        <f t="shared" si="80"/>
        <v>0</v>
      </c>
      <c r="K279" s="143"/>
      <c r="L279" s="31"/>
      <c r="M279" s="144" t="s">
        <v>1</v>
      </c>
      <c r="N279" s="145" t="s">
        <v>39</v>
      </c>
      <c r="O279" s="146">
        <v>0</v>
      </c>
      <c r="P279" s="146">
        <f t="shared" si="81"/>
        <v>0</v>
      </c>
      <c r="Q279" s="146">
        <v>0</v>
      </c>
      <c r="R279" s="146">
        <f t="shared" si="82"/>
        <v>0</v>
      </c>
      <c r="S279" s="146">
        <v>0</v>
      </c>
      <c r="T279" s="147">
        <f t="shared" si="83"/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48" t="s">
        <v>138</v>
      </c>
      <c r="AT279" s="148" t="s">
        <v>134</v>
      </c>
      <c r="AU279" s="148" t="s">
        <v>84</v>
      </c>
      <c r="AY279" s="18" t="s">
        <v>133</v>
      </c>
      <c r="BE279" s="149">
        <f t="shared" si="84"/>
        <v>0</v>
      </c>
      <c r="BF279" s="149">
        <f t="shared" si="85"/>
        <v>0</v>
      </c>
      <c r="BG279" s="149">
        <f t="shared" si="86"/>
        <v>0</v>
      </c>
      <c r="BH279" s="149">
        <f t="shared" si="87"/>
        <v>0</v>
      </c>
      <c r="BI279" s="149">
        <f t="shared" si="88"/>
        <v>0</v>
      </c>
      <c r="BJ279" s="18" t="s">
        <v>82</v>
      </c>
      <c r="BK279" s="149">
        <f t="shared" si="89"/>
        <v>0</v>
      </c>
      <c r="BL279" s="18" t="s">
        <v>138</v>
      </c>
      <c r="BM279" s="148" t="s">
        <v>821</v>
      </c>
    </row>
    <row r="280" spans="1:65" s="2" customFormat="1" ht="16.5" customHeight="1">
      <c r="A280" s="30"/>
      <c r="B280" s="136"/>
      <c r="C280" s="137" t="s">
        <v>823</v>
      </c>
      <c r="D280" s="137" t="s">
        <v>134</v>
      </c>
      <c r="E280" s="138" t="s">
        <v>1931</v>
      </c>
      <c r="F280" s="139" t="s">
        <v>1932</v>
      </c>
      <c r="G280" s="140" t="s">
        <v>655</v>
      </c>
      <c r="H280" s="141">
        <v>6</v>
      </c>
      <c r="I280" s="242"/>
      <c r="J280" s="142">
        <f t="shared" si="80"/>
        <v>0</v>
      </c>
      <c r="K280" s="143"/>
      <c r="L280" s="31"/>
      <c r="M280" s="144" t="s">
        <v>1</v>
      </c>
      <c r="N280" s="145" t="s">
        <v>39</v>
      </c>
      <c r="O280" s="146">
        <v>0</v>
      </c>
      <c r="P280" s="146">
        <f t="shared" si="81"/>
        <v>0</v>
      </c>
      <c r="Q280" s="146">
        <v>0</v>
      </c>
      <c r="R280" s="146">
        <f t="shared" si="82"/>
        <v>0</v>
      </c>
      <c r="S280" s="146">
        <v>0</v>
      </c>
      <c r="T280" s="147">
        <f t="shared" si="83"/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48" t="s">
        <v>138</v>
      </c>
      <c r="AT280" s="148" t="s">
        <v>134</v>
      </c>
      <c r="AU280" s="148" t="s">
        <v>84</v>
      </c>
      <c r="AY280" s="18" t="s">
        <v>133</v>
      </c>
      <c r="BE280" s="149">
        <f t="shared" si="84"/>
        <v>0</v>
      </c>
      <c r="BF280" s="149">
        <f t="shared" si="85"/>
        <v>0</v>
      </c>
      <c r="BG280" s="149">
        <f t="shared" si="86"/>
        <v>0</v>
      </c>
      <c r="BH280" s="149">
        <f t="shared" si="87"/>
        <v>0</v>
      </c>
      <c r="BI280" s="149">
        <f t="shared" si="88"/>
        <v>0</v>
      </c>
      <c r="BJ280" s="18" t="s">
        <v>82</v>
      </c>
      <c r="BK280" s="149">
        <f t="shared" si="89"/>
        <v>0</v>
      </c>
      <c r="BL280" s="18" t="s">
        <v>138</v>
      </c>
      <c r="BM280" s="148" t="s">
        <v>826</v>
      </c>
    </row>
    <row r="281" spans="1:65" s="2" customFormat="1" ht="16.5" customHeight="1">
      <c r="A281" s="30"/>
      <c r="B281" s="136"/>
      <c r="C281" s="137" t="s">
        <v>518</v>
      </c>
      <c r="D281" s="137" t="s">
        <v>134</v>
      </c>
      <c r="E281" s="138" t="s">
        <v>1933</v>
      </c>
      <c r="F281" s="139" t="s">
        <v>1934</v>
      </c>
      <c r="G281" s="140" t="s">
        <v>655</v>
      </c>
      <c r="H281" s="141">
        <v>6</v>
      </c>
      <c r="I281" s="242"/>
      <c r="J281" s="142">
        <f t="shared" si="80"/>
        <v>0</v>
      </c>
      <c r="K281" s="143"/>
      <c r="L281" s="31"/>
      <c r="M281" s="144" t="s">
        <v>1</v>
      </c>
      <c r="N281" s="145" t="s">
        <v>39</v>
      </c>
      <c r="O281" s="146">
        <v>0</v>
      </c>
      <c r="P281" s="146">
        <f t="shared" si="81"/>
        <v>0</v>
      </c>
      <c r="Q281" s="146">
        <v>0</v>
      </c>
      <c r="R281" s="146">
        <f t="shared" si="82"/>
        <v>0</v>
      </c>
      <c r="S281" s="146">
        <v>0</v>
      </c>
      <c r="T281" s="147">
        <f t="shared" si="83"/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48" t="s">
        <v>138</v>
      </c>
      <c r="AT281" s="148" t="s">
        <v>134</v>
      </c>
      <c r="AU281" s="148" t="s">
        <v>84</v>
      </c>
      <c r="AY281" s="18" t="s">
        <v>133</v>
      </c>
      <c r="BE281" s="149">
        <f t="shared" si="84"/>
        <v>0</v>
      </c>
      <c r="BF281" s="149">
        <f t="shared" si="85"/>
        <v>0</v>
      </c>
      <c r="BG281" s="149">
        <f t="shared" si="86"/>
        <v>0</v>
      </c>
      <c r="BH281" s="149">
        <f t="shared" si="87"/>
        <v>0</v>
      </c>
      <c r="BI281" s="149">
        <f t="shared" si="88"/>
        <v>0</v>
      </c>
      <c r="BJ281" s="18" t="s">
        <v>82</v>
      </c>
      <c r="BK281" s="149">
        <f t="shared" si="89"/>
        <v>0</v>
      </c>
      <c r="BL281" s="18" t="s">
        <v>138</v>
      </c>
      <c r="BM281" s="148" t="s">
        <v>829</v>
      </c>
    </row>
    <row r="282" spans="1:65" s="2" customFormat="1" ht="16.5" customHeight="1">
      <c r="A282" s="30"/>
      <c r="B282" s="136"/>
      <c r="C282" s="137" t="s">
        <v>834</v>
      </c>
      <c r="D282" s="137" t="s">
        <v>134</v>
      </c>
      <c r="E282" s="138" t="s">
        <v>1935</v>
      </c>
      <c r="F282" s="139" t="s">
        <v>1936</v>
      </c>
      <c r="G282" s="140" t="s">
        <v>655</v>
      </c>
      <c r="H282" s="141">
        <v>5</v>
      </c>
      <c r="I282" s="242"/>
      <c r="J282" s="142">
        <f t="shared" si="80"/>
        <v>0</v>
      </c>
      <c r="K282" s="143"/>
      <c r="L282" s="31"/>
      <c r="M282" s="144" t="s">
        <v>1</v>
      </c>
      <c r="N282" s="145" t="s">
        <v>39</v>
      </c>
      <c r="O282" s="146">
        <v>0</v>
      </c>
      <c r="P282" s="146">
        <f t="shared" si="81"/>
        <v>0</v>
      </c>
      <c r="Q282" s="146">
        <v>0</v>
      </c>
      <c r="R282" s="146">
        <f t="shared" si="82"/>
        <v>0</v>
      </c>
      <c r="S282" s="146">
        <v>0</v>
      </c>
      <c r="T282" s="147">
        <f t="shared" si="83"/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48" t="s">
        <v>138</v>
      </c>
      <c r="AT282" s="148" t="s">
        <v>134</v>
      </c>
      <c r="AU282" s="148" t="s">
        <v>84</v>
      </c>
      <c r="AY282" s="18" t="s">
        <v>133</v>
      </c>
      <c r="BE282" s="149">
        <f t="shared" si="84"/>
        <v>0</v>
      </c>
      <c r="BF282" s="149">
        <f t="shared" si="85"/>
        <v>0</v>
      </c>
      <c r="BG282" s="149">
        <f t="shared" si="86"/>
        <v>0</v>
      </c>
      <c r="BH282" s="149">
        <f t="shared" si="87"/>
        <v>0</v>
      </c>
      <c r="BI282" s="149">
        <f t="shared" si="88"/>
        <v>0</v>
      </c>
      <c r="BJ282" s="18" t="s">
        <v>82</v>
      </c>
      <c r="BK282" s="149">
        <f t="shared" si="89"/>
        <v>0</v>
      </c>
      <c r="BL282" s="18" t="s">
        <v>138</v>
      </c>
      <c r="BM282" s="148" t="s">
        <v>837</v>
      </c>
    </row>
    <row r="283" spans="1:65" s="2" customFormat="1" ht="16.5" customHeight="1">
      <c r="A283" s="30"/>
      <c r="B283" s="136"/>
      <c r="C283" s="137" t="s">
        <v>522</v>
      </c>
      <c r="D283" s="137" t="s">
        <v>134</v>
      </c>
      <c r="E283" s="138" t="s">
        <v>1937</v>
      </c>
      <c r="F283" s="139" t="s">
        <v>1938</v>
      </c>
      <c r="G283" s="140" t="s">
        <v>655</v>
      </c>
      <c r="H283" s="141">
        <v>6</v>
      </c>
      <c r="I283" s="242"/>
      <c r="J283" s="142">
        <f t="shared" si="80"/>
        <v>0</v>
      </c>
      <c r="K283" s="143"/>
      <c r="L283" s="31"/>
      <c r="M283" s="144" t="s">
        <v>1</v>
      </c>
      <c r="N283" s="145" t="s">
        <v>39</v>
      </c>
      <c r="O283" s="146">
        <v>0</v>
      </c>
      <c r="P283" s="146">
        <f t="shared" si="81"/>
        <v>0</v>
      </c>
      <c r="Q283" s="146">
        <v>0</v>
      </c>
      <c r="R283" s="146">
        <f t="shared" si="82"/>
        <v>0</v>
      </c>
      <c r="S283" s="146">
        <v>0</v>
      </c>
      <c r="T283" s="147">
        <f t="shared" si="83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48" t="s">
        <v>138</v>
      </c>
      <c r="AT283" s="148" t="s">
        <v>134</v>
      </c>
      <c r="AU283" s="148" t="s">
        <v>84</v>
      </c>
      <c r="AY283" s="18" t="s">
        <v>133</v>
      </c>
      <c r="BE283" s="149">
        <f t="shared" si="84"/>
        <v>0</v>
      </c>
      <c r="BF283" s="149">
        <f t="shared" si="85"/>
        <v>0</v>
      </c>
      <c r="BG283" s="149">
        <f t="shared" si="86"/>
        <v>0</v>
      </c>
      <c r="BH283" s="149">
        <f t="shared" si="87"/>
        <v>0</v>
      </c>
      <c r="BI283" s="149">
        <f t="shared" si="88"/>
        <v>0</v>
      </c>
      <c r="BJ283" s="18" t="s">
        <v>82</v>
      </c>
      <c r="BK283" s="149">
        <f t="shared" si="89"/>
        <v>0</v>
      </c>
      <c r="BL283" s="18" t="s">
        <v>138</v>
      </c>
      <c r="BM283" s="148" t="s">
        <v>841</v>
      </c>
    </row>
    <row r="284" spans="1:65" s="2" customFormat="1" ht="16.5" customHeight="1">
      <c r="A284" s="30"/>
      <c r="B284" s="136"/>
      <c r="C284" s="137" t="s">
        <v>842</v>
      </c>
      <c r="D284" s="137" t="s">
        <v>134</v>
      </c>
      <c r="E284" s="138" t="s">
        <v>1939</v>
      </c>
      <c r="F284" s="139" t="s">
        <v>1940</v>
      </c>
      <c r="G284" s="140" t="s">
        <v>655</v>
      </c>
      <c r="H284" s="141">
        <v>7</v>
      </c>
      <c r="I284" s="242"/>
      <c r="J284" s="142">
        <f t="shared" si="80"/>
        <v>0</v>
      </c>
      <c r="K284" s="143"/>
      <c r="L284" s="31"/>
      <c r="M284" s="144" t="s">
        <v>1</v>
      </c>
      <c r="N284" s="145" t="s">
        <v>39</v>
      </c>
      <c r="O284" s="146">
        <v>0</v>
      </c>
      <c r="P284" s="146">
        <f t="shared" si="81"/>
        <v>0</v>
      </c>
      <c r="Q284" s="146">
        <v>0</v>
      </c>
      <c r="R284" s="146">
        <f t="shared" si="82"/>
        <v>0</v>
      </c>
      <c r="S284" s="146">
        <v>0</v>
      </c>
      <c r="T284" s="147">
        <f t="shared" si="83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48" t="s">
        <v>138</v>
      </c>
      <c r="AT284" s="148" t="s">
        <v>134</v>
      </c>
      <c r="AU284" s="148" t="s">
        <v>84</v>
      </c>
      <c r="AY284" s="18" t="s">
        <v>133</v>
      </c>
      <c r="BE284" s="149">
        <f t="shared" si="84"/>
        <v>0</v>
      </c>
      <c r="BF284" s="149">
        <f t="shared" si="85"/>
        <v>0</v>
      </c>
      <c r="BG284" s="149">
        <f t="shared" si="86"/>
        <v>0</v>
      </c>
      <c r="BH284" s="149">
        <f t="shared" si="87"/>
        <v>0</v>
      </c>
      <c r="BI284" s="149">
        <f t="shared" si="88"/>
        <v>0</v>
      </c>
      <c r="BJ284" s="18" t="s">
        <v>82</v>
      </c>
      <c r="BK284" s="149">
        <f t="shared" si="89"/>
        <v>0</v>
      </c>
      <c r="BL284" s="18" t="s">
        <v>138</v>
      </c>
      <c r="BM284" s="148" t="s">
        <v>845</v>
      </c>
    </row>
    <row r="285" spans="1:65" s="2" customFormat="1" ht="16.5" customHeight="1">
      <c r="A285" s="30"/>
      <c r="B285" s="136"/>
      <c r="C285" s="137" t="s">
        <v>527</v>
      </c>
      <c r="D285" s="137" t="s">
        <v>134</v>
      </c>
      <c r="E285" s="138" t="s">
        <v>1941</v>
      </c>
      <c r="F285" s="139" t="s">
        <v>1942</v>
      </c>
      <c r="G285" s="140" t="s">
        <v>655</v>
      </c>
      <c r="H285" s="141">
        <v>2</v>
      </c>
      <c r="I285" s="242"/>
      <c r="J285" s="142">
        <f t="shared" si="80"/>
        <v>0</v>
      </c>
      <c r="K285" s="143"/>
      <c r="L285" s="31"/>
      <c r="M285" s="154" t="s">
        <v>1</v>
      </c>
      <c r="N285" s="155" t="s">
        <v>39</v>
      </c>
      <c r="O285" s="156">
        <v>0</v>
      </c>
      <c r="P285" s="156">
        <f t="shared" si="81"/>
        <v>0</v>
      </c>
      <c r="Q285" s="156">
        <v>0</v>
      </c>
      <c r="R285" s="156">
        <f t="shared" si="82"/>
        <v>0</v>
      </c>
      <c r="S285" s="156">
        <v>0</v>
      </c>
      <c r="T285" s="157">
        <f t="shared" si="83"/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48" t="s">
        <v>138</v>
      </c>
      <c r="AT285" s="148" t="s">
        <v>134</v>
      </c>
      <c r="AU285" s="148" t="s">
        <v>84</v>
      </c>
      <c r="AY285" s="18" t="s">
        <v>133</v>
      </c>
      <c r="BE285" s="149">
        <f t="shared" si="84"/>
        <v>0</v>
      </c>
      <c r="BF285" s="149">
        <f t="shared" si="85"/>
        <v>0</v>
      </c>
      <c r="BG285" s="149">
        <f t="shared" si="86"/>
        <v>0</v>
      </c>
      <c r="BH285" s="149">
        <f t="shared" si="87"/>
        <v>0</v>
      </c>
      <c r="BI285" s="149">
        <f t="shared" si="88"/>
        <v>0</v>
      </c>
      <c r="BJ285" s="18" t="s">
        <v>82</v>
      </c>
      <c r="BK285" s="149">
        <f t="shared" si="89"/>
        <v>0</v>
      </c>
      <c r="BL285" s="18" t="s">
        <v>138</v>
      </c>
      <c r="BM285" s="148" t="s">
        <v>848</v>
      </c>
    </row>
    <row r="286" spans="1:31" s="2" customFormat="1" ht="6.95" customHeight="1">
      <c r="A286" s="30"/>
      <c r="B286" s="45"/>
      <c r="C286" s="46"/>
      <c r="D286" s="46"/>
      <c r="E286" s="46"/>
      <c r="F286" s="46"/>
      <c r="G286" s="46"/>
      <c r="H286" s="46"/>
      <c r="I286" s="46"/>
      <c r="J286" s="46"/>
      <c r="K286" s="46"/>
      <c r="L286" s="31"/>
      <c r="M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</row>
  </sheetData>
  <autoFilter ref="C137:K285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4"/>
  <sheetViews>
    <sheetView showGridLines="0" workbookViewId="0" topLeftCell="A1">
      <selection activeCell="J18" sqref="J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37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103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8" t="str">
        <f>'Rekapitulace stavby'!K6</f>
        <v>TENISOVÝ KLUB NA OŘECHOVCE</v>
      </c>
      <c r="F7" s="239"/>
      <c r="G7" s="239"/>
      <c r="H7" s="239"/>
      <c r="L7" s="21"/>
    </row>
    <row r="8" spans="1:31" s="2" customFormat="1" ht="12" customHeight="1">
      <c r="A8" s="30"/>
      <c r="B8" s="31"/>
      <c r="C8" s="30"/>
      <c r="D8" s="27" t="s">
        <v>104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4" t="s">
        <v>1943</v>
      </c>
      <c r="F9" s="240"/>
      <c r="G9" s="240"/>
      <c r="H9" s="240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13. 4. 2022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1" t="str">
        <f>'Rekapitulace stavby'!E14</f>
        <v xml:space="preserve"> </v>
      </c>
      <c r="F18" s="251"/>
      <c r="G18" s="251"/>
      <c r="H18" s="251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6" t="s">
        <v>1</v>
      </c>
      <c r="F27" s="226"/>
      <c r="G27" s="226"/>
      <c r="H27" s="22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ROUND(J125,2)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ROUND((SUM(BE125:BE213)),2)</f>
        <v>0</v>
      </c>
      <c r="G33" s="30"/>
      <c r="H33" s="30"/>
      <c r="I33" s="99">
        <v>0.21</v>
      </c>
      <c r="J33" s="98">
        <f>ROUND(((SUM(BE125:BE213))*I33),2)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ROUND((SUM(BF125:BF213)),2)</f>
        <v>0</v>
      </c>
      <c r="G34" s="30"/>
      <c r="H34" s="30"/>
      <c r="I34" s="99">
        <v>0.15</v>
      </c>
      <c r="J34" s="98">
        <f>ROUND(((SUM(BF125:BF213))*I34),2)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41</v>
      </c>
      <c r="F35" s="98">
        <f>ROUND((SUM(BG125:BG213)),2)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42</v>
      </c>
      <c r="F36" s="98">
        <f>ROUND((SUM(BH125:BH213)),2)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43</v>
      </c>
      <c r="F37" s="98">
        <f>ROUND((SUM(BI125:BI213)),2)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106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8" t="str">
        <f>E7</f>
        <v>TENISOVÝ KLUB NA OŘECHOVCE</v>
      </c>
      <c r="F85" s="239"/>
      <c r="G85" s="239"/>
      <c r="H85" s="23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4" t="str">
        <f>E9</f>
        <v>04 - Vzduchotechnika a ústřední topení</v>
      </c>
      <c r="F87" s="240"/>
      <c r="G87" s="240"/>
      <c r="H87" s="24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Na Ořechovce, Střešovice, 162 00 Praha 6 </v>
      </c>
      <c r="G89" s="30"/>
      <c r="H89" s="30"/>
      <c r="I89" s="27" t="s">
        <v>20</v>
      </c>
      <c r="J89" s="53" t="str">
        <f>IF(J12="","",J12)</f>
        <v>13. 4. 2022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40.15" customHeight="1">
      <c r="A91" s="30"/>
      <c r="B91" s="31"/>
      <c r="C91" s="27" t="s">
        <v>22</v>
      </c>
      <c r="D91" s="30"/>
      <c r="E91" s="30"/>
      <c r="F91" s="25" t="str">
        <f>E15</f>
        <v xml:space="preserve">Městská část Praha 6 </v>
      </c>
      <c r="G91" s="30"/>
      <c r="H91" s="30"/>
      <c r="I91" s="27" t="s">
        <v>28</v>
      </c>
      <c r="J91" s="28" t="str">
        <f>E21</f>
        <v>Pavel Hnilička Architects+Planners, s. r. 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QSB,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107</v>
      </c>
      <c r="D94" s="100"/>
      <c r="E94" s="100"/>
      <c r="F94" s="100"/>
      <c r="G94" s="100"/>
      <c r="H94" s="100"/>
      <c r="I94" s="100"/>
      <c r="J94" s="109" t="s">
        <v>108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109</v>
      </c>
      <c r="D96" s="30"/>
      <c r="E96" s="30"/>
      <c r="F96" s="30"/>
      <c r="G96" s="30"/>
      <c r="H96" s="30"/>
      <c r="I96" s="30"/>
      <c r="J96" s="69">
        <f>J125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110</v>
      </c>
    </row>
    <row r="97" spans="2:12" s="9" customFormat="1" ht="24.95" customHeight="1">
      <c r="B97" s="111"/>
      <c r="D97" s="112" t="s">
        <v>201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2:12" s="12" customFormat="1" ht="19.9" customHeight="1">
      <c r="B98" s="158"/>
      <c r="D98" s="159" t="s">
        <v>208</v>
      </c>
      <c r="E98" s="160"/>
      <c r="F98" s="160"/>
      <c r="G98" s="160"/>
      <c r="H98" s="160"/>
      <c r="I98" s="160"/>
      <c r="J98" s="161">
        <f>J127</f>
        <v>0</v>
      </c>
      <c r="L98" s="158"/>
    </row>
    <row r="99" spans="2:12" s="9" customFormat="1" ht="24.95" customHeight="1">
      <c r="B99" s="111"/>
      <c r="D99" s="112" t="s">
        <v>210</v>
      </c>
      <c r="E99" s="113"/>
      <c r="F99" s="113"/>
      <c r="G99" s="113"/>
      <c r="H99" s="113"/>
      <c r="I99" s="113"/>
      <c r="J99" s="114">
        <f>J129</f>
        <v>0</v>
      </c>
      <c r="L99" s="111"/>
    </row>
    <row r="100" spans="2:12" s="12" customFormat="1" ht="19.9" customHeight="1">
      <c r="B100" s="158"/>
      <c r="D100" s="159" t="s">
        <v>1944</v>
      </c>
      <c r="E100" s="160"/>
      <c r="F100" s="160"/>
      <c r="G100" s="160"/>
      <c r="H100" s="160"/>
      <c r="I100" s="160"/>
      <c r="J100" s="161">
        <f>J130</f>
        <v>0</v>
      </c>
      <c r="L100" s="158"/>
    </row>
    <row r="101" spans="2:12" s="12" customFormat="1" ht="19.9" customHeight="1">
      <c r="B101" s="158"/>
      <c r="D101" s="159" t="s">
        <v>1945</v>
      </c>
      <c r="E101" s="160"/>
      <c r="F101" s="160"/>
      <c r="G101" s="160"/>
      <c r="H101" s="160"/>
      <c r="I101" s="160"/>
      <c r="J101" s="161">
        <f>J136</f>
        <v>0</v>
      </c>
      <c r="L101" s="158"/>
    </row>
    <row r="102" spans="2:12" s="12" customFormat="1" ht="19.9" customHeight="1">
      <c r="B102" s="158"/>
      <c r="D102" s="159" t="s">
        <v>1946</v>
      </c>
      <c r="E102" s="160"/>
      <c r="F102" s="160"/>
      <c r="G102" s="160"/>
      <c r="H102" s="160"/>
      <c r="I102" s="160"/>
      <c r="J102" s="161">
        <f>J145</f>
        <v>0</v>
      </c>
      <c r="L102" s="158"/>
    </row>
    <row r="103" spans="2:12" s="12" customFormat="1" ht="19.9" customHeight="1">
      <c r="B103" s="158"/>
      <c r="D103" s="159" t="s">
        <v>1947</v>
      </c>
      <c r="E103" s="160"/>
      <c r="F103" s="160"/>
      <c r="G103" s="160"/>
      <c r="H103" s="160"/>
      <c r="I103" s="160"/>
      <c r="J103" s="161">
        <f>J149</f>
        <v>0</v>
      </c>
      <c r="L103" s="158"/>
    </row>
    <row r="104" spans="2:12" s="12" customFormat="1" ht="19.9" customHeight="1">
      <c r="B104" s="158"/>
      <c r="D104" s="159" t="s">
        <v>1948</v>
      </c>
      <c r="E104" s="160"/>
      <c r="F104" s="160"/>
      <c r="G104" s="160"/>
      <c r="H104" s="160"/>
      <c r="I104" s="160"/>
      <c r="J104" s="161">
        <f>J159</f>
        <v>0</v>
      </c>
      <c r="L104" s="158"/>
    </row>
    <row r="105" spans="2:12" s="12" customFormat="1" ht="19.9" customHeight="1">
      <c r="B105" s="158"/>
      <c r="D105" s="159" t="s">
        <v>213</v>
      </c>
      <c r="E105" s="160"/>
      <c r="F105" s="160"/>
      <c r="G105" s="160"/>
      <c r="H105" s="160"/>
      <c r="I105" s="160"/>
      <c r="J105" s="161">
        <f>J211</f>
        <v>0</v>
      </c>
      <c r="L105" s="158"/>
    </row>
    <row r="106" spans="1:31" s="2" customFormat="1" ht="21.7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5" customHeight="1">
      <c r="A111" s="30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5" customHeight="1">
      <c r="A112" s="30"/>
      <c r="B112" s="31"/>
      <c r="C112" s="22" t="s">
        <v>117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14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6.5" customHeight="1">
      <c r="A115" s="30"/>
      <c r="B115" s="31"/>
      <c r="C115" s="30"/>
      <c r="D115" s="30"/>
      <c r="E115" s="238" t="str">
        <f>E7</f>
        <v>TENISOVÝ KLUB NA OŘECHOVCE</v>
      </c>
      <c r="F115" s="239"/>
      <c r="G115" s="239"/>
      <c r="H115" s="239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7" t="s">
        <v>104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6.5" customHeight="1">
      <c r="A117" s="30"/>
      <c r="B117" s="31"/>
      <c r="C117" s="30"/>
      <c r="D117" s="30"/>
      <c r="E117" s="204" t="str">
        <f>E9</f>
        <v>04 - Vzduchotechnika a ústřední topení</v>
      </c>
      <c r="F117" s="240"/>
      <c r="G117" s="240"/>
      <c r="H117" s="24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7" t="s">
        <v>18</v>
      </c>
      <c r="D119" s="30"/>
      <c r="E119" s="30"/>
      <c r="F119" s="25" t="str">
        <f>F12</f>
        <v xml:space="preserve">Na Ořechovce, Střešovice, 162 00 Praha 6 </v>
      </c>
      <c r="G119" s="30"/>
      <c r="H119" s="30"/>
      <c r="I119" s="27" t="s">
        <v>20</v>
      </c>
      <c r="J119" s="53" t="str">
        <f>IF(J12="","",J12)</f>
        <v>13. 4. 2022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40.15" customHeight="1">
      <c r="A121" s="30"/>
      <c r="B121" s="31"/>
      <c r="C121" s="27" t="s">
        <v>22</v>
      </c>
      <c r="D121" s="30"/>
      <c r="E121" s="30"/>
      <c r="F121" s="25" t="str">
        <f>E15</f>
        <v xml:space="preserve">Městská část Praha 6 </v>
      </c>
      <c r="G121" s="30"/>
      <c r="H121" s="30"/>
      <c r="I121" s="27" t="s">
        <v>28</v>
      </c>
      <c r="J121" s="28" t="str">
        <f>E21</f>
        <v>Pavel Hnilička Architects+Planners, s. r. o.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5.2" customHeight="1">
      <c r="A122" s="30"/>
      <c r="B122" s="31"/>
      <c r="C122" s="27" t="s">
        <v>26</v>
      </c>
      <c r="D122" s="30"/>
      <c r="E122" s="30"/>
      <c r="F122" s="25" t="str">
        <f>IF(E18="","",E18)</f>
        <v xml:space="preserve"> </v>
      </c>
      <c r="G122" s="30"/>
      <c r="H122" s="30"/>
      <c r="I122" s="27" t="s">
        <v>31</v>
      </c>
      <c r="J122" s="28" t="str">
        <f>E24</f>
        <v>QSB, s.r.o.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0.3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0" customFormat="1" ht="29.25" customHeight="1">
      <c r="A124" s="115"/>
      <c r="B124" s="116"/>
      <c r="C124" s="117" t="s">
        <v>118</v>
      </c>
      <c r="D124" s="118" t="s">
        <v>59</v>
      </c>
      <c r="E124" s="118" t="s">
        <v>55</v>
      </c>
      <c r="F124" s="118" t="s">
        <v>56</v>
      </c>
      <c r="G124" s="118" t="s">
        <v>119</v>
      </c>
      <c r="H124" s="118" t="s">
        <v>120</v>
      </c>
      <c r="I124" s="118" t="s">
        <v>121</v>
      </c>
      <c r="J124" s="119" t="s">
        <v>108</v>
      </c>
      <c r="K124" s="120" t="s">
        <v>122</v>
      </c>
      <c r="L124" s="121"/>
      <c r="M124" s="60" t="s">
        <v>1</v>
      </c>
      <c r="N124" s="61" t="s">
        <v>38</v>
      </c>
      <c r="O124" s="61" t="s">
        <v>123</v>
      </c>
      <c r="P124" s="61" t="s">
        <v>124</v>
      </c>
      <c r="Q124" s="61" t="s">
        <v>125</v>
      </c>
      <c r="R124" s="61" t="s">
        <v>126</v>
      </c>
      <c r="S124" s="61" t="s">
        <v>127</v>
      </c>
      <c r="T124" s="62" t="s">
        <v>128</v>
      </c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</row>
    <row r="125" spans="1:63" s="2" customFormat="1" ht="22.9" customHeight="1">
      <c r="A125" s="30"/>
      <c r="B125" s="31"/>
      <c r="C125" s="67" t="s">
        <v>129</v>
      </c>
      <c r="D125" s="30"/>
      <c r="E125" s="30"/>
      <c r="F125" s="30"/>
      <c r="G125" s="30"/>
      <c r="H125" s="30"/>
      <c r="I125" s="30"/>
      <c r="J125" s="122">
        <f>BK125</f>
        <v>0</v>
      </c>
      <c r="K125" s="30"/>
      <c r="L125" s="31"/>
      <c r="M125" s="63"/>
      <c r="N125" s="54"/>
      <c r="O125" s="64"/>
      <c r="P125" s="123">
        <f>P126+P129</f>
        <v>0</v>
      </c>
      <c r="Q125" s="64"/>
      <c r="R125" s="123">
        <f>R126+R129</f>
        <v>0</v>
      </c>
      <c r="S125" s="64"/>
      <c r="T125" s="124">
        <f>T126+T129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8" t="s">
        <v>73</v>
      </c>
      <c r="AU125" s="18" t="s">
        <v>110</v>
      </c>
      <c r="BK125" s="125">
        <f>BK126+BK129</f>
        <v>0</v>
      </c>
    </row>
    <row r="126" spans="2:63" s="11" customFormat="1" ht="25.9" customHeight="1">
      <c r="B126" s="126"/>
      <c r="D126" s="127" t="s">
        <v>73</v>
      </c>
      <c r="E126" s="128" t="s">
        <v>224</v>
      </c>
      <c r="F126" s="128" t="s">
        <v>225</v>
      </c>
      <c r="J126" s="129">
        <f>BK126</f>
        <v>0</v>
      </c>
      <c r="L126" s="126"/>
      <c r="M126" s="130"/>
      <c r="N126" s="131"/>
      <c r="O126" s="131"/>
      <c r="P126" s="132">
        <f>P127</f>
        <v>0</v>
      </c>
      <c r="Q126" s="131"/>
      <c r="R126" s="132">
        <f>R127</f>
        <v>0</v>
      </c>
      <c r="S126" s="131"/>
      <c r="T126" s="133">
        <f>T127</f>
        <v>0</v>
      </c>
      <c r="AR126" s="127" t="s">
        <v>82</v>
      </c>
      <c r="AT126" s="134" t="s">
        <v>73</v>
      </c>
      <c r="AU126" s="134" t="s">
        <v>74</v>
      </c>
      <c r="AY126" s="127" t="s">
        <v>133</v>
      </c>
      <c r="BK126" s="135">
        <f>BK127</f>
        <v>0</v>
      </c>
    </row>
    <row r="127" spans="2:63" s="11" customFormat="1" ht="22.9" customHeight="1">
      <c r="B127" s="126"/>
      <c r="D127" s="127" t="s">
        <v>73</v>
      </c>
      <c r="E127" s="162" t="s">
        <v>172</v>
      </c>
      <c r="F127" s="162" t="s">
        <v>615</v>
      </c>
      <c r="J127" s="163">
        <f>BK127</f>
        <v>0</v>
      </c>
      <c r="L127" s="126"/>
      <c r="M127" s="130"/>
      <c r="N127" s="131"/>
      <c r="O127" s="131"/>
      <c r="P127" s="132">
        <f>P128</f>
        <v>0</v>
      </c>
      <c r="Q127" s="131"/>
      <c r="R127" s="132">
        <f>R128</f>
        <v>0</v>
      </c>
      <c r="S127" s="131"/>
      <c r="T127" s="133">
        <f>T128</f>
        <v>0</v>
      </c>
      <c r="AR127" s="127" t="s">
        <v>82</v>
      </c>
      <c r="AT127" s="134" t="s">
        <v>73</v>
      </c>
      <c r="AU127" s="134" t="s">
        <v>82</v>
      </c>
      <c r="AY127" s="127" t="s">
        <v>133</v>
      </c>
      <c r="BK127" s="135">
        <f>BK128</f>
        <v>0</v>
      </c>
    </row>
    <row r="128" spans="1:65" s="2" customFormat="1" ht="44.25" customHeight="1">
      <c r="A128" s="30"/>
      <c r="B128" s="136"/>
      <c r="C128" s="137" t="s">
        <v>82</v>
      </c>
      <c r="D128" s="137" t="s">
        <v>134</v>
      </c>
      <c r="E128" s="138" t="s">
        <v>1949</v>
      </c>
      <c r="F128" s="139" t="s">
        <v>1950</v>
      </c>
      <c r="G128" s="140" t="s">
        <v>257</v>
      </c>
      <c r="H128" s="141">
        <v>1</v>
      </c>
      <c r="I128" s="242"/>
      <c r="J128" s="142">
        <f>ROUND(I128*H128,2)</f>
        <v>0</v>
      </c>
      <c r="K128" s="143"/>
      <c r="L128" s="31"/>
      <c r="M128" s="144" t="s">
        <v>1</v>
      </c>
      <c r="N128" s="145" t="s">
        <v>39</v>
      </c>
      <c r="O128" s="146">
        <v>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48" t="s">
        <v>138</v>
      </c>
      <c r="AT128" s="148" t="s">
        <v>134</v>
      </c>
      <c r="AU128" s="148" t="s">
        <v>84</v>
      </c>
      <c r="AY128" s="18" t="s">
        <v>133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8" t="s">
        <v>82</v>
      </c>
      <c r="BK128" s="149">
        <f>ROUND(I128*H128,2)</f>
        <v>0</v>
      </c>
      <c r="BL128" s="18" t="s">
        <v>138</v>
      </c>
      <c r="BM128" s="148" t="s">
        <v>84</v>
      </c>
    </row>
    <row r="129" spans="2:63" s="11" customFormat="1" ht="25.9" customHeight="1">
      <c r="B129" s="126"/>
      <c r="D129" s="127" t="s">
        <v>73</v>
      </c>
      <c r="E129" s="128" t="s">
        <v>663</v>
      </c>
      <c r="F129" s="128" t="s">
        <v>664</v>
      </c>
      <c r="J129" s="129">
        <f>BK129</f>
        <v>0</v>
      </c>
      <c r="L129" s="126"/>
      <c r="M129" s="130"/>
      <c r="N129" s="131"/>
      <c r="O129" s="131"/>
      <c r="P129" s="132">
        <f>P130+P136+P145+P149+P159+P211</f>
        <v>0</v>
      </c>
      <c r="Q129" s="131"/>
      <c r="R129" s="132">
        <f>R130+R136+R145+R149+R159+R211</f>
        <v>0</v>
      </c>
      <c r="S129" s="131"/>
      <c r="T129" s="133">
        <f>T130+T136+T145+T149+T159+T211</f>
        <v>0</v>
      </c>
      <c r="AR129" s="127" t="s">
        <v>84</v>
      </c>
      <c r="AT129" s="134" t="s">
        <v>73</v>
      </c>
      <c r="AU129" s="134" t="s">
        <v>74</v>
      </c>
      <c r="AY129" s="127" t="s">
        <v>133</v>
      </c>
      <c r="BK129" s="135">
        <f>BK130+BK136+BK145+BK149+BK159+BK211</f>
        <v>0</v>
      </c>
    </row>
    <row r="130" spans="2:63" s="11" customFormat="1" ht="22.9" customHeight="1">
      <c r="B130" s="126"/>
      <c r="D130" s="127" t="s">
        <v>73</v>
      </c>
      <c r="E130" s="162" t="s">
        <v>1951</v>
      </c>
      <c r="F130" s="162" t="s">
        <v>1952</v>
      </c>
      <c r="J130" s="163">
        <f>BK130</f>
        <v>0</v>
      </c>
      <c r="L130" s="126"/>
      <c r="M130" s="130"/>
      <c r="N130" s="131"/>
      <c r="O130" s="131"/>
      <c r="P130" s="132">
        <f>SUM(P131:P135)</f>
        <v>0</v>
      </c>
      <c r="Q130" s="131"/>
      <c r="R130" s="132">
        <f>SUM(R131:R135)</f>
        <v>0</v>
      </c>
      <c r="S130" s="131"/>
      <c r="T130" s="133">
        <f>SUM(T131:T135)</f>
        <v>0</v>
      </c>
      <c r="AR130" s="127" t="s">
        <v>84</v>
      </c>
      <c r="AT130" s="134" t="s">
        <v>73</v>
      </c>
      <c r="AU130" s="134" t="s">
        <v>82</v>
      </c>
      <c r="AY130" s="127" t="s">
        <v>133</v>
      </c>
      <c r="BK130" s="135">
        <f>SUM(BK131:BK135)</f>
        <v>0</v>
      </c>
    </row>
    <row r="131" spans="1:65" s="2" customFormat="1" ht="37.9" customHeight="1">
      <c r="A131" s="30"/>
      <c r="B131" s="136"/>
      <c r="C131" s="137" t="s">
        <v>84</v>
      </c>
      <c r="D131" s="137" t="s">
        <v>134</v>
      </c>
      <c r="E131" s="138" t="s">
        <v>1953</v>
      </c>
      <c r="F131" s="139" t="s">
        <v>1954</v>
      </c>
      <c r="G131" s="140" t="s">
        <v>1955</v>
      </c>
      <c r="H131" s="141">
        <v>1</v>
      </c>
      <c r="I131" s="242"/>
      <c r="J131" s="142">
        <f>ROUND(I131*H131,2)</f>
        <v>0</v>
      </c>
      <c r="K131" s="143"/>
      <c r="L131" s="31"/>
      <c r="M131" s="144" t="s">
        <v>1</v>
      </c>
      <c r="N131" s="145" t="s">
        <v>39</v>
      </c>
      <c r="O131" s="146">
        <v>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48" t="s">
        <v>169</v>
      </c>
      <c r="AT131" s="148" t="s">
        <v>134</v>
      </c>
      <c r="AU131" s="148" t="s">
        <v>84</v>
      </c>
      <c r="AY131" s="18" t="s">
        <v>133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8" t="s">
        <v>82</v>
      </c>
      <c r="BK131" s="149">
        <f>ROUND(I131*H131,2)</f>
        <v>0</v>
      </c>
      <c r="BL131" s="18" t="s">
        <v>169</v>
      </c>
      <c r="BM131" s="148" t="s">
        <v>138</v>
      </c>
    </row>
    <row r="132" spans="1:65" s="2" customFormat="1" ht="66.75" customHeight="1">
      <c r="A132" s="30"/>
      <c r="B132" s="136"/>
      <c r="C132" s="137" t="s">
        <v>144</v>
      </c>
      <c r="D132" s="137" t="s">
        <v>134</v>
      </c>
      <c r="E132" s="138" t="s">
        <v>1956</v>
      </c>
      <c r="F132" s="139" t="s">
        <v>1957</v>
      </c>
      <c r="G132" s="140" t="s">
        <v>1955</v>
      </c>
      <c r="H132" s="141">
        <v>1</v>
      </c>
      <c r="I132" s="242"/>
      <c r="J132" s="142">
        <f>ROUND(I132*H132,2)</f>
        <v>0</v>
      </c>
      <c r="K132" s="143"/>
      <c r="L132" s="31"/>
      <c r="M132" s="144" t="s">
        <v>1</v>
      </c>
      <c r="N132" s="145" t="s">
        <v>39</v>
      </c>
      <c r="O132" s="146">
        <v>0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8" t="s">
        <v>169</v>
      </c>
      <c r="AT132" s="148" t="s">
        <v>134</v>
      </c>
      <c r="AU132" s="148" t="s">
        <v>84</v>
      </c>
      <c r="AY132" s="18" t="s">
        <v>133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8" t="s">
        <v>82</v>
      </c>
      <c r="BK132" s="149">
        <f>ROUND(I132*H132,2)</f>
        <v>0</v>
      </c>
      <c r="BL132" s="18" t="s">
        <v>169</v>
      </c>
      <c r="BM132" s="148" t="s">
        <v>148</v>
      </c>
    </row>
    <row r="133" spans="1:65" s="2" customFormat="1" ht="33" customHeight="1">
      <c r="A133" s="30"/>
      <c r="B133" s="136"/>
      <c r="C133" s="137" t="s">
        <v>138</v>
      </c>
      <c r="D133" s="137" t="s">
        <v>134</v>
      </c>
      <c r="E133" s="138" t="s">
        <v>1958</v>
      </c>
      <c r="F133" s="139" t="s">
        <v>1959</v>
      </c>
      <c r="G133" s="140" t="s">
        <v>1955</v>
      </c>
      <c r="H133" s="141">
        <v>1</v>
      </c>
      <c r="I133" s="242"/>
      <c r="J133" s="142">
        <f>ROUND(I133*H133,2)</f>
        <v>0</v>
      </c>
      <c r="K133" s="143"/>
      <c r="L133" s="31"/>
      <c r="M133" s="144" t="s">
        <v>1</v>
      </c>
      <c r="N133" s="145" t="s">
        <v>39</v>
      </c>
      <c r="O133" s="146">
        <v>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48" t="s">
        <v>169</v>
      </c>
      <c r="AT133" s="148" t="s">
        <v>134</v>
      </c>
      <c r="AU133" s="148" t="s">
        <v>84</v>
      </c>
      <c r="AY133" s="18" t="s">
        <v>133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8" t="s">
        <v>82</v>
      </c>
      <c r="BK133" s="149">
        <f>ROUND(I133*H133,2)</f>
        <v>0</v>
      </c>
      <c r="BL133" s="18" t="s">
        <v>169</v>
      </c>
      <c r="BM133" s="148" t="s">
        <v>152</v>
      </c>
    </row>
    <row r="134" spans="1:65" s="2" customFormat="1" ht="24.2" customHeight="1">
      <c r="A134" s="30"/>
      <c r="B134" s="136"/>
      <c r="C134" s="137" t="s">
        <v>132</v>
      </c>
      <c r="D134" s="137" t="s">
        <v>134</v>
      </c>
      <c r="E134" s="138" t="s">
        <v>1960</v>
      </c>
      <c r="F134" s="139" t="s">
        <v>1961</v>
      </c>
      <c r="G134" s="140" t="s">
        <v>1955</v>
      </c>
      <c r="H134" s="141">
        <v>1</v>
      </c>
      <c r="I134" s="242"/>
      <c r="J134" s="142">
        <f>ROUND(I134*H134,2)</f>
        <v>0</v>
      </c>
      <c r="K134" s="143"/>
      <c r="L134" s="31"/>
      <c r="M134" s="144" t="s">
        <v>1</v>
      </c>
      <c r="N134" s="145" t="s">
        <v>39</v>
      </c>
      <c r="O134" s="146">
        <v>0</v>
      </c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48" t="s">
        <v>169</v>
      </c>
      <c r="AT134" s="148" t="s">
        <v>134</v>
      </c>
      <c r="AU134" s="148" t="s">
        <v>84</v>
      </c>
      <c r="AY134" s="18" t="s">
        <v>133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8" t="s">
        <v>82</v>
      </c>
      <c r="BK134" s="149">
        <f>ROUND(I134*H134,2)</f>
        <v>0</v>
      </c>
      <c r="BL134" s="18" t="s">
        <v>169</v>
      </c>
      <c r="BM134" s="148" t="s">
        <v>155</v>
      </c>
    </row>
    <row r="135" spans="1:65" s="2" customFormat="1" ht="37.9" customHeight="1">
      <c r="A135" s="30"/>
      <c r="B135" s="136"/>
      <c r="C135" s="137" t="s">
        <v>148</v>
      </c>
      <c r="D135" s="137" t="s">
        <v>134</v>
      </c>
      <c r="E135" s="138" t="s">
        <v>1962</v>
      </c>
      <c r="F135" s="139" t="s">
        <v>1963</v>
      </c>
      <c r="G135" s="140" t="s">
        <v>1955</v>
      </c>
      <c r="H135" s="141">
        <v>1</v>
      </c>
      <c r="I135" s="242"/>
      <c r="J135" s="142">
        <f>ROUND(I135*H135,2)</f>
        <v>0</v>
      </c>
      <c r="K135" s="143"/>
      <c r="L135" s="31"/>
      <c r="M135" s="144" t="s">
        <v>1</v>
      </c>
      <c r="N135" s="145" t="s">
        <v>39</v>
      </c>
      <c r="O135" s="146">
        <v>0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48" t="s">
        <v>169</v>
      </c>
      <c r="AT135" s="148" t="s">
        <v>134</v>
      </c>
      <c r="AU135" s="148" t="s">
        <v>84</v>
      </c>
      <c r="AY135" s="18" t="s">
        <v>133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8" t="s">
        <v>82</v>
      </c>
      <c r="BK135" s="149">
        <f>ROUND(I135*H135,2)</f>
        <v>0</v>
      </c>
      <c r="BL135" s="18" t="s">
        <v>169</v>
      </c>
      <c r="BM135" s="148" t="s">
        <v>160</v>
      </c>
    </row>
    <row r="136" spans="2:63" s="11" customFormat="1" ht="22.9" customHeight="1">
      <c r="B136" s="126"/>
      <c r="D136" s="127" t="s">
        <v>73</v>
      </c>
      <c r="E136" s="162" t="s">
        <v>1964</v>
      </c>
      <c r="F136" s="162" t="s">
        <v>1965</v>
      </c>
      <c r="J136" s="163">
        <f>BK136</f>
        <v>0</v>
      </c>
      <c r="L136" s="126"/>
      <c r="M136" s="130"/>
      <c r="N136" s="131"/>
      <c r="O136" s="131"/>
      <c r="P136" s="132">
        <f>SUM(P137:P144)</f>
        <v>0</v>
      </c>
      <c r="Q136" s="131"/>
      <c r="R136" s="132">
        <f>SUM(R137:R144)</f>
        <v>0</v>
      </c>
      <c r="S136" s="131"/>
      <c r="T136" s="133">
        <f>SUM(T137:T144)</f>
        <v>0</v>
      </c>
      <c r="AR136" s="127" t="s">
        <v>84</v>
      </c>
      <c r="AT136" s="134" t="s">
        <v>73</v>
      </c>
      <c r="AU136" s="134" t="s">
        <v>82</v>
      </c>
      <c r="AY136" s="127" t="s">
        <v>133</v>
      </c>
      <c r="BK136" s="135">
        <f>SUM(BK137:BK144)</f>
        <v>0</v>
      </c>
    </row>
    <row r="137" spans="1:65" s="2" customFormat="1" ht="24.2" customHeight="1">
      <c r="A137" s="30"/>
      <c r="B137" s="136"/>
      <c r="C137" s="137" t="s">
        <v>163</v>
      </c>
      <c r="D137" s="137" t="s">
        <v>134</v>
      </c>
      <c r="E137" s="138" t="s">
        <v>1966</v>
      </c>
      <c r="F137" s="139" t="s">
        <v>1967</v>
      </c>
      <c r="G137" s="140" t="s">
        <v>240</v>
      </c>
      <c r="H137" s="141">
        <v>22</v>
      </c>
      <c r="I137" s="242"/>
      <c r="J137" s="142">
        <f>ROUND(I137*H137,2)</f>
        <v>0</v>
      </c>
      <c r="K137" s="143"/>
      <c r="L137" s="31"/>
      <c r="M137" s="144" t="s">
        <v>1</v>
      </c>
      <c r="N137" s="145" t="s">
        <v>39</v>
      </c>
      <c r="O137" s="146">
        <v>0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48" t="s">
        <v>169</v>
      </c>
      <c r="AT137" s="148" t="s">
        <v>134</v>
      </c>
      <c r="AU137" s="148" t="s">
        <v>84</v>
      </c>
      <c r="AY137" s="18" t="s">
        <v>133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8" t="s">
        <v>82</v>
      </c>
      <c r="BK137" s="149">
        <f>ROUND(I137*H137,2)</f>
        <v>0</v>
      </c>
      <c r="BL137" s="18" t="s">
        <v>169</v>
      </c>
      <c r="BM137" s="148" t="s">
        <v>165</v>
      </c>
    </row>
    <row r="138" spans="1:65" s="2" customFormat="1" ht="24.2" customHeight="1">
      <c r="A138" s="30"/>
      <c r="B138" s="136"/>
      <c r="C138" s="137" t="s">
        <v>152</v>
      </c>
      <c r="D138" s="137" t="s">
        <v>134</v>
      </c>
      <c r="E138" s="138" t="s">
        <v>1968</v>
      </c>
      <c r="F138" s="139" t="s">
        <v>1969</v>
      </c>
      <c r="G138" s="140" t="s">
        <v>240</v>
      </c>
      <c r="H138" s="141">
        <v>35</v>
      </c>
      <c r="I138" s="242"/>
      <c r="J138" s="142">
        <f>ROUND(I138*H138,2)</f>
        <v>0</v>
      </c>
      <c r="K138" s="143"/>
      <c r="L138" s="31"/>
      <c r="M138" s="144" t="s">
        <v>1</v>
      </c>
      <c r="N138" s="145" t="s">
        <v>39</v>
      </c>
      <c r="O138" s="146">
        <v>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48" t="s">
        <v>169</v>
      </c>
      <c r="AT138" s="148" t="s">
        <v>134</v>
      </c>
      <c r="AU138" s="148" t="s">
        <v>84</v>
      </c>
      <c r="AY138" s="18" t="s">
        <v>133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8" t="s">
        <v>82</v>
      </c>
      <c r="BK138" s="149">
        <f>ROUND(I138*H138,2)</f>
        <v>0</v>
      </c>
      <c r="BL138" s="18" t="s">
        <v>169</v>
      </c>
      <c r="BM138" s="148" t="s">
        <v>169</v>
      </c>
    </row>
    <row r="139" spans="1:65" s="2" customFormat="1" ht="16.5" customHeight="1">
      <c r="A139" s="30"/>
      <c r="B139" s="136"/>
      <c r="C139" s="137" t="s">
        <v>172</v>
      </c>
      <c r="D139" s="137" t="s">
        <v>134</v>
      </c>
      <c r="E139" s="138" t="s">
        <v>1970</v>
      </c>
      <c r="F139" s="139" t="s">
        <v>1971</v>
      </c>
      <c r="G139" s="140" t="s">
        <v>240</v>
      </c>
      <c r="H139" s="141">
        <v>57</v>
      </c>
      <c r="I139" s="242"/>
      <c r="J139" s="142">
        <f>ROUND(I139*H139,2)</f>
        <v>0</v>
      </c>
      <c r="K139" s="143"/>
      <c r="L139" s="31"/>
      <c r="M139" s="144" t="s">
        <v>1</v>
      </c>
      <c r="N139" s="145" t="s">
        <v>39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48" t="s">
        <v>169</v>
      </c>
      <c r="AT139" s="148" t="s">
        <v>134</v>
      </c>
      <c r="AU139" s="148" t="s">
        <v>84</v>
      </c>
      <c r="AY139" s="18" t="s">
        <v>133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8" t="s">
        <v>82</v>
      </c>
      <c r="BK139" s="149">
        <f>ROUND(I139*H139,2)</f>
        <v>0</v>
      </c>
      <c r="BL139" s="18" t="s">
        <v>169</v>
      </c>
      <c r="BM139" s="148" t="s">
        <v>175</v>
      </c>
    </row>
    <row r="140" spans="2:51" s="14" customFormat="1" ht="11.25">
      <c r="B140" s="170"/>
      <c r="D140" s="150" t="s">
        <v>230</v>
      </c>
      <c r="E140" s="171" t="s">
        <v>1</v>
      </c>
      <c r="F140" s="172" t="s">
        <v>1972</v>
      </c>
      <c r="H140" s="173">
        <v>57</v>
      </c>
      <c r="L140" s="170"/>
      <c r="M140" s="174"/>
      <c r="N140" s="175"/>
      <c r="O140" s="175"/>
      <c r="P140" s="175"/>
      <c r="Q140" s="175"/>
      <c r="R140" s="175"/>
      <c r="S140" s="175"/>
      <c r="T140" s="176"/>
      <c r="AT140" s="171" t="s">
        <v>230</v>
      </c>
      <c r="AU140" s="171" t="s">
        <v>84</v>
      </c>
      <c r="AV140" s="14" t="s">
        <v>84</v>
      </c>
      <c r="AW140" s="14" t="s">
        <v>30</v>
      </c>
      <c r="AX140" s="14" t="s">
        <v>74</v>
      </c>
      <c r="AY140" s="171" t="s">
        <v>133</v>
      </c>
    </row>
    <row r="141" spans="2:51" s="15" customFormat="1" ht="11.25">
      <c r="B141" s="177"/>
      <c r="D141" s="150" t="s">
        <v>230</v>
      </c>
      <c r="E141" s="178" t="s">
        <v>1</v>
      </c>
      <c r="F141" s="179" t="s">
        <v>233</v>
      </c>
      <c r="H141" s="180">
        <v>57</v>
      </c>
      <c r="L141" s="177"/>
      <c r="M141" s="181"/>
      <c r="N141" s="182"/>
      <c r="O141" s="182"/>
      <c r="P141" s="182"/>
      <c r="Q141" s="182"/>
      <c r="R141" s="182"/>
      <c r="S141" s="182"/>
      <c r="T141" s="183"/>
      <c r="AT141" s="178" t="s">
        <v>230</v>
      </c>
      <c r="AU141" s="178" t="s">
        <v>84</v>
      </c>
      <c r="AV141" s="15" t="s">
        <v>138</v>
      </c>
      <c r="AW141" s="15" t="s">
        <v>30</v>
      </c>
      <c r="AX141" s="15" t="s">
        <v>82</v>
      </c>
      <c r="AY141" s="178" t="s">
        <v>133</v>
      </c>
    </row>
    <row r="142" spans="1:65" s="2" customFormat="1" ht="33" customHeight="1">
      <c r="A142" s="30"/>
      <c r="B142" s="136"/>
      <c r="C142" s="137" t="s">
        <v>155</v>
      </c>
      <c r="D142" s="137" t="s">
        <v>134</v>
      </c>
      <c r="E142" s="138" t="s">
        <v>1973</v>
      </c>
      <c r="F142" s="139" t="s">
        <v>1974</v>
      </c>
      <c r="G142" s="140" t="s">
        <v>240</v>
      </c>
      <c r="H142" s="141">
        <v>22</v>
      </c>
      <c r="I142" s="242"/>
      <c r="J142" s="142">
        <f>ROUND(I142*H142,2)</f>
        <v>0</v>
      </c>
      <c r="K142" s="143"/>
      <c r="L142" s="31"/>
      <c r="M142" s="144" t="s">
        <v>1</v>
      </c>
      <c r="N142" s="145" t="s">
        <v>39</v>
      </c>
      <c r="O142" s="146">
        <v>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8" t="s">
        <v>169</v>
      </c>
      <c r="AT142" s="148" t="s">
        <v>134</v>
      </c>
      <c r="AU142" s="148" t="s">
        <v>84</v>
      </c>
      <c r="AY142" s="18" t="s">
        <v>133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8" t="s">
        <v>82</v>
      </c>
      <c r="BK142" s="149">
        <f>ROUND(I142*H142,2)</f>
        <v>0</v>
      </c>
      <c r="BL142" s="18" t="s">
        <v>169</v>
      </c>
      <c r="BM142" s="148" t="s">
        <v>179</v>
      </c>
    </row>
    <row r="143" spans="1:65" s="2" customFormat="1" ht="33" customHeight="1">
      <c r="A143" s="30"/>
      <c r="B143" s="136"/>
      <c r="C143" s="137" t="s">
        <v>181</v>
      </c>
      <c r="D143" s="137" t="s">
        <v>134</v>
      </c>
      <c r="E143" s="138" t="s">
        <v>1975</v>
      </c>
      <c r="F143" s="139" t="s">
        <v>1976</v>
      </c>
      <c r="G143" s="140" t="s">
        <v>240</v>
      </c>
      <c r="H143" s="141">
        <v>35</v>
      </c>
      <c r="I143" s="242"/>
      <c r="J143" s="142">
        <f>ROUND(I143*H143,2)</f>
        <v>0</v>
      </c>
      <c r="K143" s="143"/>
      <c r="L143" s="31"/>
      <c r="M143" s="144" t="s">
        <v>1</v>
      </c>
      <c r="N143" s="145" t="s">
        <v>39</v>
      </c>
      <c r="O143" s="146">
        <v>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48" t="s">
        <v>169</v>
      </c>
      <c r="AT143" s="148" t="s">
        <v>134</v>
      </c>
      <c r="AU143" s="148" t="s">
        <v>84</v>
      </c>
      <c r="AY143" s="18" t="s">
        <v>133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8" t="s">
        <v>82</v>
      </c>
      <c r="BK143" s="149">
        <f>ROUND(I143*H143,2)</f>
        <v>0</v>
      </c>
      <c r="BL143" s="18" t="s">
        <v>169</v>
      </c>
      <c r="BM143" s="148" t="s">
        <v>184</v>
      </c>
    </row>
    <row r="144" spans="1:65" s="2" customFormat="1" ht="24.2" customHeight="1">
      <c r="A144" s="30"/>
      <c r="B144" s="136"/>
      <c r="C144" s="137" t="s">
        <v>160</v>
      </c>
      <c r="D144" s="137" t="s">
        <v>134</v>
      </c>
      <c r="E144" s="138" t="s">
        <v>1977</v>
      </c>
      <c r="F144" s="139" t="s">
        <v>1978</v>
      </c>
      <c r="G144" s="140" t="s">
        <v>247</v>
      </c>
      <c r="H144" s="141">
        <v>0.067</v>
      </c>
      <c r="I144" s="242"/>
      <c r="J144" s="142">
        <f>ROUND(I144*H144,2)</f>
        <v>0</v>
      </c>
      <c r="K144" s="143"/>
      <c r="L144" s="31"/>
      <c r="M144" s="144" t="s">
        <v>1</v>
      </c>
      <c r="N144" s="145" t="s">
        <v>39</v>
      </c>
      <c r="O144" s="146">
        <v>0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48" t="s">
        <v>169</v>
      </c>
      <c r="AT144" s="148" t="s">
        <v>134</v>
      </c>
      <c r="AU144" s="148" t="s">
        <v>84</v>
      </c>
      <c r="AY144" s="18" t="s">
        <v>133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8" t="s">
        <v>82</v>
      </c>
      <c r="BK144" s="149">
        <f>ROUND(I144*H144,2)</f>
        <v>0</v>
      </c>
      <c r="BL144" s="18" t="s">
        <v>169</v>
      </c>
      <c r="BM144" s="148" t="s">
        <v>187</v>
      </c>
    </row>
    <row r="145" spans="2:63" s="11" customFormat="1" ht="22.9" customHeight="1">
      <c r="B145" s="126"/>
      <c r="D145" s="127" t="s">
        <v>73</v>
      </c>
      <c r="E145" s="162" t="s">
        <v>1979</v>
      </c>
      <c r="F145" s="162" t="s">
        <v>1980</v>
      </c>
      <c r="J145" s="163">
        <f>BK145</f>
        <v>0</v>
      </c>
      <c r="L145" s="126"/>
      <c r="M145" s="130"/>
      <c r="N145" s="131"/>
      <c r="O145" s="131"/>
      <c r="P145" s="132">
        <f>SUM(P146:P148)</f>
        <v>0</v>
      </c>
      <c r="Q145" s="131"/>
      <c r="R145" s="132">
        <f>SUM(R146:R148)</f>
        <v>0</v>
      </c>
      <c r="S145" s="131"/>
      <c r="T145" s="133">
        <f>SUM(T146:T148)</f>
        <v>0</v>
      </c>
      <c r="AR145" s="127" t="s">
        <v>84</v>
      </c>
      <c r="AT145" s="134" t="s">
        <v>73</v>
      </c>
      <c r="AU145" s="134" t="s">
        <v>82</v>
      </c>
      <c r="AY145" s="127" t="s">
        <v>133</v>
      </c>
      <c r="BK145" s="135">
        <f>SUM(BK146:BK148)</f>
        <v>0</v>
      </c>
    </row>
    <row r="146" spans="1:65" s="2" customFormat="1" ht="24.2" customHeight="1">
      <c r="A146" s="30"/>
      <c r="B146" s="136"/>
      <c r="C146" s="137" t="s">
        <v>191</v>
      </c>
      <c r="D146" s="137" t="s">
        <v>134</v>
      </c>
      <c r="E146" s="138" t="s">
        <v>1981</v>
      </c>
      <c r="F146" s="139" t="s">
        <v>1982</v>
      </c>
      <c r="G146" s="140" t="s">
        <v>257</v>
      </c>
      <c r="H146" s="141">
        <v>2</v>
      </c>
      <c r="I146" s="242"/>
      <c r="J146" s="142">
        <f>ROUND(I146*H146,2)</f>
        <v>0</v>
      </c>
      <c r="K146" s="143"/>
      <c r="L146" s="31"/>
      <c r="M146" s="144" t="s">
        <v>1</v>
      </c>
      <c r="N146" s="145" t="s">
        <v>39</v>
      </c>
      <c r="O146" s="146">
        <v>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48" t="s">
        <v>169</v>
      </c>
      <c r="AT146" s="148" t="s">
        <v>134</v>
      </c>
      <c r="AU146" s="148" t="s">
        <v>84</v>
      </c>
      <c r="AY146" s="18" t="s">
        <v>133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8" t="s">
        <v>82</v>
      </c>
      <c r="BK146" s="149">
        <f>ROUND(I146*H146,2)</f>
        <v>0</v>
      </c>
      <c r="BL146" s="18" t="s">
        <v>169</v>
      </c>
      <c r="BM146" s="148" t="s">
        <v>195</v>
      </c>
    </row>
    <row r="147" spans="1:65" s="2" customFormat="1" ht="24.2" customHeight="1">
      <c r="A147" s="30"/>
      <c r="B147" s="136"/>
      <c r="C147" s="137" t="s">
        <v>165</v>
      </c>
      <c r="D147" s="137" t="s">
        <v>134</v>
      </c>
      <c r="E147" s="138" t="s">
        <v>1983</v>
      </c>
      <c r="F147" s="139" t="s">
        <v>1984</v>
      </c>
      <c r="G147" s="140" t="s">
        <v>257</v>
      </c>
      <c r="H147" s="141">
        <v>2</v>
      </c>
      <c r="I147" s="242"/>
      <c r="J147" s="142">
        <f>ROUND(I147*H147,2)</f>
        <v>0</v>
      </c>
      <c r="K147" s="143"/>
      <c r="L147" s="31"/>
      <c r="M147" s="144" t="s">
        <v>1</v>
      </c>
      <c r="N147" s="145" t="s">
        <v>39</v>
      </c>
      <c r="O147" s="146">
        <v>0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48" t="s">
        <v>169</v>
      </c>
      <c r="AT147" s="148" t="s">
        <v>134</v>
      </c>
      <c r="AU147" s="148" t="s">
        <v>84</v>
      </c>
      <c r="AY147" s="18" t="s">
        <v>133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8" t="s">
        <v>82</v>
      </c>
      <c r="BK147" s="149">
        <f>ROUND(I147*H147,2)</f>
        <v>0</v>
      </c>
      <c r="BL147" s="18" t="s">
        <v>169</v>
      </c>
      <c r="BM147" s="148" t="s">
        <v>199</v>
      </c>
    </row>
    <row r="148" spans="1:65" s="2" customFormat="1" ht="21.75" customHeight="1">
      <c r="A148" s="30"/>
      <c r="B148" s="136"/>
      <c r="C148" s="137" t="s">
        <v>8</v>
      </c>
      <c r="D148" s="137" t="s">
        <v>134</v>
      </c>
      <c r="E148" s="138" t="s">
        <v>1985</v>
      </c>
      <c r="F148" s="139" t="s">
        <v>1986</v>
      </c>
      <c r="G148" s="140" t="s">
        <v>247</v>
      </c>
      <c r="H148" s="141">
        <v>0.002</v>
      </c>
      <c r="I148" s="242"/>
      <c r="J148" s="142">
        <f>ROUND(I148*H148,2)</f>
        <v>0</v>
      </c>
      <c r="K148" s="143"/>
      <c r="L148" s="31"/>
      <c r="M148" s="144" t="s">
        <v>1</v>
      </c>
      <c r="N148" s="145" t="s">
        <v>39</v>
      </c>
      <c r="O148" s="146">
        <v>0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8" t="s">
        <v>169</v>
      </c>
      <c r="AT148" s="148" t="s">
        <v>134</v>
      </c>
      <c r="AU148" s="148" t="s">
        <v>84</v>
      </c>
      <c r="AY148" s="18" t="s">
        <v>133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8" t="s">
        <v>82</v>
      </c>
      <c r="BK148" s="149">
        <f>ROUND(I148*H148,2)</f>
        <v>0</v>
      </c>
      <c r="BL148" s="18" t="s">
        <v>169</v>
      </c>
      <c r="BM148" s="148" t="s">
        <v>276</v>
      </c>
    </row>
    <row r="149" spans="2:63" s="11" customFormat="1" ht="22.9" customHeight="1">
      <c r="B149" s="126"/>
      <c r="D149" s="127" t="s">
        <v>73</v>
      </c>
      <c r="E149" s="162" t="s">
        <v>1987</v>
      </c>
      <c r="F149" s="162" t="s">
        <v>1988</v>
      </c>
      <c r="J149" s="163">
        <f>BK149</f>
        <v>0</v>
      </c>
      <c r="L149" s="126"/>
      <c r="M149" s="130"/>
      <c r="N149" s="131"/>
      <c r="O149" s="131"/>
      <c r="P149" s="132">
        <f>SUM(P150:P158)</f>
        <v>0</v>
      </c>
      <c r="Q149" s="131"/>
      <c r="R149" s="132">
        <f>SUM(R150:R158)</f>
        <v>0</v>
      </c>
      <c r="S149" s="131"/>
      <c r="T149" s="133">
        <f>SUM(T150:T158)</f>
        <v>0</v>
      </c>
      <c r="AR149" s="127" t="s">
        <v>84</v>
      </c>
      <c r="AT149" s="134" t="s">
        <v>73</v>
      </c>
      <c r="AU149" s="134" t="s">
        <v>82</v>
      </c>
      <c r="AY149" s="127" t="s">
        <v>133</v>
      </c>
      <c r="BK149" s="135">
        <f>SUM(BK150:BK158)</f>
        <v>0</v>
      </c>
    </row>
    <row r="150" spans="1:65" s="2" customFormat="1" ht="21.75" customHeight="1">
      <c r="A150" s="30"/>
      <c r="B150" s="136"/>
      <c r="C150" s="137" t="s">
        <v>169</v>
      </c>
      <c r="D150" s="137" t="s">
        <v>134</v>
      </c>
      <c r="E150" s="138" t="s">
        <v>1989</v>
      </c>
      <c r="F150" s="139" t="s">
        <v>1990</v>
      </c>
      <c r="G150" s="140" t="s">
        <v>257</v>
      </c>
      <c r="H150" s="141">
        <v>2</v>
      </c>
      <c r="I150" s="242"/>
      <c r="J150" s="142">
        <f aca="true" t="shared" si="0" ref="J150:J158">ROUND(I150*H150,2)</f>
        <v>0</v>
      </c>
      <c r="K150" s="143"/>
      <c r="L150" s="31"/>
      <c r="M150" s="144" t="s">
        <v>1</v>
      </c>
      <c r="N150" s="145" t="s">
        <v>39</v>
      </c>
      <c r="O150" s="146">
        <v>0</v>
      </c>
      <c r="P150" s="146">
        <f aca="true" t="shared" si="1" ref="P150:P158">O150*H150</f>
        <v>0</v>
      </c>
      <c r="Q150" s="146">
        <v>0</v>
      </c>
      <c r="R150" s="146">
        <f aca="true" t="shared" si="2" ref="R150:R158">Q150*H150</f>
        <v>0</v>
      </c>
      <c r="S150" s="146">
        <v>0</v>
      </c>
      <c r="T150" s="147">
        <f aca="true" t="shared" si="3" ref="T150:T158"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48" t="s">
        <v>169</v>
      </c>
      <c r="AT150" s="148" t="s">
        <v>134</v>
      </c>
      <c r="AU150" s="148" t="s">
        <v>84</v>
      </c>
      <c r="AY150" s="18" t="s">
        <v>133</v>
      </c>
      <c r="BE150" s="149">
        <f aca="true" t="shared" si="4" ref="BE150:BE158">IF(N150="základní",J150,0)</f>
        <v>0</v>
      </c>
      <c r="BF150" s="149">
        <f aca="true" t="shared" si="5" ref="BF150:BF158">IF(N150="snížená",J150,0)</f>
        <v>0</v>
      </c>
      <c r="BG150" s="149">
        <f aca="true" t="shared" si="6" ref="BG150:BG158">IF(N150="zákl. přenesená",J150,0)</f>
        <v>0</v>
      </c>
      <c r="BH150" s="149">
        <f aca="true" t="shared" si="7" ref="BH150:BH158">IF(N150="sníž. přenesená",J150,0)</f>
        <v>0</v>
      </c>
      <c r="BI150" s="149">
        <f aca="true" t="shared" si="8" ref="BI150:BI158">IF(N150="nulová",J150,0)</f>
        <v>0</v>
      </c>
      <c r="BJ150" s="18" t="s">
        <v>82</v>
      </c>
      <c r="BK150" s="149">
        <f aca="true" t="shared" si="9" ref="BK150:BK158">ROUND(I150*H150,2)</f>
        <v>0</v>
      </c>
      <c r="BL150" s="18" t="s">
        <v>169</v>
      </c>
      <c r="BM150" s="148" t="s">
        <v>281</v>
      </c>
    </row>
    <row r="151" spans="1:65" s="2" customFormat="1" ht="24.2" customHeight="1">
      <c r="A151" s="30"/>
      <c r="B151" s="136"/>
      <c r="C151" s="137" t="s">
        <v>283</v>
      </c>
      <c r="D151" s="137" t="s">
        <v>134</v>
      </c>
      <c r="E151" s="138" t="s">
        <v>1991</v>
      </c>
      <c r="F151" s="139" t="s">
        <v>1992</v>
      </c>
      <c r="G151" s="140" t="s">
        <v>240</v>
      </c>
      <c r="H151" s="141">
        <v>738</v>
      </c>
      <c r="I151" s="242"/>
      <c r="J151" s="142">
        <f t="shared" si="0"/>
        <v>0</v>
      </c>
      <c r="K151" s="143"/>
      <c r="L151" s="31"/>
      <c r="M151" s="144" t="s">
        <v>1</v>
      </c>
      <c r="N151" s="145" t="s">
        <v>39</v>
      </c>
      <c r="O151" s="146">
        <v>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48" t="s">
        <v>169</v>
      </c>
      <c r="AT151" s="148" t="s">
        <v>134</v>
      </c>
      <c r="AU151" s="148" t="s">
        <v>84</v>
      </c>
      <c r="AY151" s="18" t="s">
        <v>133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8" t="s">
        <v>82</v>
      </c>
      <c r="BK151" s="149">
        <f t="shared" si="9"/>
        <v>0</v>
      </c>
      <c r="BL151" s="18" t="s">
        <v>169</v>
      </c>
      <c r="BM151" s="148" t="s">
        <v>286</v>
      </c>
    </row>
    <row r="152" spans="1:65" s="2" customFormat="1" ht="21.75" customHeight="1">
      <c r="A152" s="30"/>
      <c r="B152" s="136"/>
      <c r="C152" s="137" t="s">
        <v>175</v>
      </c>
      <c r="D152" s="137" t="s">
        <v>134</v>
      </c>
      <c r="E152" s="138" t="s">
        <v>1993</v>
      </c>
      <c r="F152" s="139" t="s">
        <v>1994</v>
      </c>
      <c r="G152" s="140" t="s">
        <v>262</v>
      </c>
      <c r="H152" s="141">
        <v>152</v>
      </c>
      <c r="I152" s="242"/>
      <c r="J152" s="142">
        <f t="shared" si="0"/>
        <v>0</v>
      </c>
      <c r="K152" s="143"/>
      <c r="L152" s="31"/>
      <c r="M152" s="144" t="s">
        <v>1</v>
      </c>
      <c r="N152" s="145" t="s">
        <v>39</v>
      </c>
      <c r="O152" s="146">
        <v>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48" t="s">
        <v>169</v>
      </c>
      <c r="AT152" s="148" t="s">
        <v>134</v>
      </c>
      <c r="AU152" s="148" t="s">
        <v>84</v>
      </c>
      <c r="AY152" s="18" t="s">
        <v>133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8" t="s">
        <v>82</v>
      </c>
      <c r="BK152" s="149">
        <f t="shared" si="9"/>
        <v>0</v>
      </c>
      <c r="BL152" s="18" t="s">
        <v>169</v>
      </c>
      <c r="BM152" s="148" t="s">
        <v>290</v>
      </c>
    </row>
    <row r="153" spans="1:65" s="2" customFormat="1" ht="16.5" customHeight="1">
      <c r="A153" s="30"/>
      <c r="B153" s="136"/>
      <c r="C153" s="137" t="s">
        <v>302</v>
      </c>
      <c r="D153" s="137" t="s">
        <v>134</v>
      </c>
      <c r="E153" s="138" t="s">
        <v>1995</v>
      </c>
      <c r="F153" s="139" t="s">
        <v>1996</v>
      </c>
      <c r="G153" s="140" t="s">
        <v>240</v>
      </c>
      <c r="H153" s="141">
        <v>167</v>
      </c>
      <c r="I153" s="242"/>
      <c r="J153" s="142">
        <f t="shared" si="0"/>
        <v>0</v>
      </c>
      <c r="K153" s="143"/>
      <c r="L153" s="31"/>
      <c r="M153" s="144" t="s">
        <v>1</v>
      </c>
      <c r="N153" s="145" t="s">
        <v>39</v>
      </c>
      <c r="O153" s="146">
        <v>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48" t="s">
        <v>169</v>
      </c>
      <c r="AT153" s="148" t="s">
        <v>134</v>
      </c>
      <c r="AU153" s="148" t="s">
        <v>84</v>
      </c>
      <c r="AY153" s="18" t="s">
        <v>133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8" t="s">
        <v>82</v>
      </c>
      <c r="BK153" s="149">
        <f t="shared" si="9"/>
        <v>0</v>
      </c>
      <c r="BL153" s="18" t="s">
        <v>169</v>
      </c>
      <c r="BM153" s="148" t="s">
        <v>305</v>
      </c>
    </row>
    <row r="154" spans="1:65" s="2" customFormat="1" ht="16.5" customHeight="1">
      <c r="A154" s="30"/>
      <c r="B154" s="136"/>
      <c r="C154" s="137" t="s">
        <v>179</v>
      </c>
      <c r="D154" s="137" t="s">
        <v>134</v>
      </c>
      <c r="E154" s="138" t="s">
        <v>1997</v>
      </c>
      <c r="F154" s="139" t="s">
        <v>1998</v>
      </c>
      <c r="G154" s="140" t="s">
        <v>1999</v>
      </c>
      <c r="H154" s="141">
        <v>30.5</v>
      </c>
      <c r="I154" s="242"/>
      <c r="J154" s="142">
        <f t="shared" si="0"/>
        <v>0</v>
      </c>
      <c r="K154" s="143"/>
      <c r="L154" s="31"/>
      <c r="M154" s="144" t="s">
        <v>1</v>
      </c>
      <c r="N154" s="145" t="s">
        <v>39</v>
      </c>
      <c r="O154" s="146">
        <v>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48" t="s">
        <v>169</v>
      </c>
      <c r="AT154" s="148" t="s">
        <v>134</v>
      </c>
      <c r="AU154" s="148" t="s">
        <v>84</v>
      </c>
      <c r="AY154" s="18" t="s">
        <v>133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8" t="s">
        <v>82</v>
      </c>
      <c r="BK154" s="149">
        <f t="shared" si="9"/>
        <v>0</v>
      </c>
      <c r="BL154" s="18" t="s">
        <v>169</v>
      </c>
      <c r="BM154" s="148" t="s">
        <v>310</v>
      </c>
    </row>
    <row r="155" spans="1:65" s="2" customFormat="1" ht="62.65" customHeight="1">
      <c r="A155" s="30"/>
      <c r="B155" s="136"/>
      <c r="C155" s="137" t="s">
        <v>7</v>
      </c>
      <c r="D155" s="137" t="s">
        <v>134</v>
      </c>
      <c r="E155" s="138" t="s">
        <v>2000</v>
      </c>
      <c r="F155" s="139" t="s">
        <v>2001</v>
      </c>
      <c r="G155" s="140" t="s">
        <v>257</v>
      </c>
      <c r="H155" s="141">
        <v>1</v>
      </c>
      <c r="I155" s="242"/>
      <c r="J155" s="142">
        <f t="shared" si="0"/>
        <v>0</v>
      </c>
      <c r="K155" s="143"/>
      <c r="L155" s="31"/>
      <c r="M155" s="144" t="s">
        <v>1</v>
      </c>
      <c r="N155" s="145" t="s">
        <v>39</v>
      </c>
      <c r="O155" s="146">
        <v>0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48" t="s">
        <v>169</v>
      </c>
      <c r="AT155" s="148" t="s">
        <v>134</v>
      </c>
      <c r="AU155" s="148" t="s">
        <v>84</v>
      </c>
      <c r="AY155" s="18" t="s">
        <v>133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8" t="s">
        <v>82</v>
      </c>
      <c r="BK155" s="149">
        <f t="shared" si="9"/>
        <v>0</v>
      </c>
      <c r="BL155" s="18" t="s">
        <v>169</v>
      </c>
      <c r="BM155" s="148" t="s">
        <v>315</v>
      </c>
    </row>
    <row r="156" spans="1:65" s="2" customFormat="1" ht="62.65" customHeight="1">
      <c r="A156" s="30"/>
      <c r="B156" s="136"/>
      <c r="C156" s="137" t="s">
        <v>184</v>
      </c>
      <c r="D156" s="137" t="s">
        <v>134</v>
      </c>
      <c r="E156" s="138" t="s">
        <v>2002</v>
      </c>
      <c r="F156" s="139" t="s">
        <v>2003</v>
      </c>
      <c r="G156" s="140" t="s">
        <v>257</v>
      </c>
      <c r="H156" s="141">
        <v>1</v>
      </c>
      <c r="I156" s="242"/>
      <c r="J156" s="142">
        <f t="shared" si="0"/>
        <v>0</v>
      </c>
      <c r="K156" s="143"/>
      <c r="L156" s="31"/>
      <c r="M156" s="144" t="s">
        <v>1</v>
      </c>
      <c r="N156" s="145" t="s">
        <v>39</v>
      </c>
      <c r="O156" s="146">
        <v>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48" t="s">
        <v>169</v>
      </c>
      <c r="AT156" s="148" t="s">
        <v>134</v>
      </c>
      <c r="AU156" s="148" t="s">
        <v>84</v>
      </c>
      <c r="AY156" s="18" t="s">
        <v>133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8" t="s">
        <v>82</v>
      </c>
      <c r="BK156" s="149">
        <f t="shared" si="9"/>
        <v>0</v>
      </c>
      <c r="BL156" s="18" t="s">
        <v>169</v>
      </c>
      <c r="BM156" s="148" t="s">
        <v>322</v>
      </c>
    </row>
    <row r="157" spans="1:65" s="2" customFormat="1" ht="16.5" customHeight="1">
      <c r="A157" s="30"/>
      <c r="B157" s="136"/>
      <c r="C157" s="137" t="s">
        <v>325</v>
      </c>
      <c r="D157" s="137" t="s">
        <v>134</v>
      </c>
      <c r="E157" s="138" t="s">
        <v>2004</v>
      </c>
      <c r="F157" s="139" t="s">
        <v>2005</v>
      </c>
      <c r="G157" s="140" t="s">
        <v>194</v>
      </c>
      <c r="H157" s="141">
        <v>1</v>
      </c>
      <c r="I157" s="242"/>
      <c r="J157" s="142">
        <f t="shared" si="0"/>
        <v>0</v>
      </c>
      <c r="K157" s="143"/>
      <c r="L157" s="31"/>
      <c r="M157" s="144" t="s">
        <v>1</v>
      </c>
      <c r="N157" s="145" t="s">
        <v>39</v>
      </c>
      <c r="O157" s="146">
        <v>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48" t="s">
        <v>169</v>
      </c>
      <c r="AT157" s="148" t="s">
        <v>134</v>
      </c>
      <c r="AU157" s="148" t="s">
        <v>84</v>
      </c>
      <c r="AY157" s="18" t="s">
        <v>133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8" t="s">
        <v>82</v>
      </c>
      <c r="BK157" s="149">
        <f t="shared" si="9"/>
        <v>0</v>
      </c>
      <c r="BL157" s="18" t="s">
        <v>169</v>
      </c>
      <c r="BM157" s="148" t="s">
        <v>328</v>
      </c>
    </row>
    <row r="158" spans="1:65" s="2" customFormat="1" ht="24.2" customHeight="1">
      <c r="A158" s="30"/>
      <c r="B158" s="136"/>
      <c r="C158" s="137" t="s">
        <v>187</v>
      </c>
      <c r="D158" s="137" t="s">
        <v>134</v>
      </c>
      <c r="E158" s="138" t="s">
        <v>2006</v>
      </c>
      <c r="F158" s="139" t="s">
        <v>2007</v>
      </c>
      <c r="G158" s="140" t="s">
        <v>247</v>
      </c>
      <c r="H158" s="141">
        <v>0.095</v>
      </c>
      <c r="I158" s="242"/>
      <c r="J158" s="142">
        <f t="shared" si="0"/>
        <v>0</v>
      </c>
      <c r="K158" s="143"/>
      <c r="L158" s="31"/>
      <c r="M158" s="144" t="s">
        <v>1</v>
      </c>
      <c r="N158" s="145" t="s">
        <v>39</v>
      </c>
      <c r="O158" s="146">
        <v>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48" t="s">
        <v>169</v>
      </c>
      <c r="AT158" s="148" t="s">
        <v>134</v>
      </c>
      <c r="AU158" s="148" t="s">
        <v>84</v>
      </c>
      <c r="AY158" s="18" t="s">
        <v>133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8" t="s">
        <v>82</v>
      </c>
      <c r="BK158" s="149">
        <f t="shared" si="9"/>
        <v>0</v>
      </c>
      <c r="BL158" s="18" t="s">
        <v>169</v>
      </c>
      <c r="BM158" s="148" t="s">
        <v>331</v>
      </c>
    </row>
    <row r="159" spans="2:63" s="11" customFormat="1" ht="22.9" customHeight="1">
      <c r="B159" s="126"/>
      <c r="D159" s="127" t="s">
        <v>73</v>
      </c>
      <c r="E159" s="162" t="s">
        <v>2008</v>
      </c>
      <c r="F159" s="162" t="s">
        <v>2009</v>
      </c>
      <c r="J159" s="163">
        <f>BK159</f>
        <v>0</v>
      </c>
      <c r="L159" s="126"/>
      <c r="M159" s="130"/>
      <c r="N159" s="131"/>
      <c r="O159" s="131"/>
      <c r="P159" s="132">
        <f>SUM(P160:P210)</f>
        <v>0</v>
      </c>
      <c r="Q159" s="131"/>
      <c r="R159" s="132">
        <f>SUM(R160:R210)</f>
        <v>0</v>
      </c>
      <c r="S159" s="131"/>
      <c r="T159" s="133">
        <f>SUM(T160:T210)</f>
        <v>0</v>
      </c>
      <c r="AR159" s="127" t="s">
        <v>84</v>
      </c>
      <c r="AT159" s="134" t="s">
        <v>73</v>
      </c>
      <c r="AU159" s="134" t="s">
        <v>82</v>
      </c>
      <c r="AY159" s="127" t="s">
        <v>133</v>
      </c>
      <c r="BK159" s="135">
        <f>SUM(BK160:BK210)</f>
        <v>0</v>
      </c>
    </row>
    <row r="160" spans="1:65" s="2" customFormat="1" ht="16.5" customHeight="1">
      <c r="A160" s="30"/>
      <c r="B160" s="136"/>
      <c r="C160" s="137" t="s">
        <v>334</v>
      </c>
      <c r="D160" s="137" t="s">
        <v>134</v>
      </c>
      <c r="E160" s="138" t="s">
        <v>2010</v>
      </c>
      <c r="F160" s="139" t="s">
        <v>2011</v>
      </c>
      <c r="G160" s="140" t="s">
        <v>257</v>
      </c>
      <c r="H160" s="141">
        <v>10</v>
      </c>
      <c r="I160" s="242"/>
      <c r="J160" s="142">
        <f aca="true" t="shared" si="10" ref="J160:J182">ROUND(I160*H160,2)</f>
        <v>0</v>
      </c>
      <c r="K160" s="143"/>
      <c r="L160" s="31"/>
      <c r="M160" s="144" t="s">
        <v>1</v>
      </c>
      <c r="N160" s="145" t="s">
        <v>39</v>
      </c>
      <c r="O160" s="146">
        <v>0</v>
      </c>
      <c r="P160" s="146">
        <f aca="true" t="shared" si="11" ref="P160:P182">O160*H160</f>
        <v>0</v>
      </c>
      <c r="Q160" s="146">
        <v>0</v>
      </c>
      <c r="R160" s="146">
        <f aca="true" t="shared" si="12" ref="R160:R182">Q160*H160</f>
        <v>0</v>
      </c>
      <c r="S160" s="146">
        <v>0</v>
      </c>
      <c r="T160" s="147">
        <f aca="true" t="shared" si="13" ref="T160:T182"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48" t="s">
        <v>169</v>
      </c>
      <c r="AT160" s="148" t="s">
        <v>134</v>
      </c>
      <c r="AU160" s="148" t="s">
        <v>84</v>
      </c>
      <c r="AY160" s="18" t="s">
        <v>133</v>
      </c>
      <c r="BE160" s="149">
        <f aca="true" t="shared" si="14" ref="BE160:BE182">IF(N160="základní",J160,0)</f>
        <v>0</v>
      </c>
      <c r="BF160" s="149">
        <f aca="true" t="shared" si="15" ref="BF160:BF182">IF(N160="snížená",J160,0)</f>
        <v>0</v>
      </c>
      <c r="BG160" s="149">
        <f aca="true" t="shared" si="16" ref="BG160:BG182">IF(N160="zákl. přenesená",J160,0)</f>
        <v>0</v>
      </c>
      <c r="BH160" s="149">
        <f aca="true" t="shared" si="17" ref="BH160:BH182">IF(N160="sníž. přenesená",J160,0)</f>
        <v>0</v>
      </c>
      <c r="BI160" s="149">
        <f aca="true" t="shared" si="18" ref="BI160:BI182">IF(N160="nulová",J160,0)</f>
        <v>0</v>
      </c>
      <c r="BJ160" s="18" t="s">
        <v>82</v>
      </c>
      <c r="BK160" s="149">
        <f aca="true" t="shared" si="19" ref="BK160:BK182">ROUND(I160*H160,2)</f>
        <v>0</v>
      </c>
      <c r="BL160" s="18" t="s">
        <v>169</v>
      </c>
      <c r="BM160" s="148" t="s">
        <v>337</v>
      </c>
    </row>
    <row r="161" spans="1:65" s="2" customFormat="1" ht="16.5" customHeight="1">
      <c r="A161" s="30"/>
      <c r="B161" s="136"/>
      <c r="C161" s="184" t="s">
        <v>195</v>
      </c>
      <c r="D161" s="184" t="s">
        <v>244</v>
      </c>
      <c r="E161" s="185" t="s">
        <v>2012</v>
      </c>
      <c r="F161" s="186" t="s">
        <v>2013</v>
      </c>
      <c r="G161" s="187" t="s">
        <v>257</v>
      </c>
      <c r="H161" s="188">
        <v>10</v>
      </c>
      <c r="I161" s="245"/>
      <c r="J161" s="189">
        <f t="shared" si="10"/>
        <v>0</v>
      </c>
      <c r="K161" s="190"/>
      <c r="L161" s="191"/>
      <c r="M161" s="192" t="s">
        <v>1</v>
      </c>
      <c r="N161" s="193" t="s">
        <v>39</v>
      </c>
      <c r="O161" s="146">
        <v>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48" t="s">
        <v>281</v>
      </c>
      <c r="AT161" s="148" t="s">
        <v>244</v>
      </c>
      <c r="AU161" s="148" t="s">
        <v>84</v>
      </c>
      <c r="AY161" s="18" t="s">
        <v>133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8" t="s">
        <v>82</v>
      </c>
      <c r="BK161" s="149">
        <f t="shared" si="19"/>
        <v>0</v>
      </c>
      <c r="BL161" s="18" t="s">
        <v>169</v>
      </c>
      <c r="BM161" s="148" t="s">
        <v>348</v>
      </c>
    </row>
    <row r="162" spans="1:65" s="2" customFormat="1" ht="16.5" customHeight="1">
      <c r="A162" s="30"/>
      <c r="B162" s="136"/>
      <c r="C162" s="137" t="s">
        <v>355</v>
      </c>
      <c r="D162" s="137" t="s">
        <v>134</v>
      </c>
      <c r="E162" s="138" t="s">
        <v>2014</v>
      </c>
      <c r="F162" s="139" t="s">
        <v>2015</v>
      </c>
      <c r="G162" s="140" t="s">
        <v>257</v>
      </c>
      <c r="H162" s="141">
        <v>20</v>
      </c>
      <c r="I162" s="242"/>
      <c r="J162" s="142">
        <f t="shared" si="10"/>
        <v>0</v>
      </c>
      <c r="K162" s="143"/>
      <c r="L162" s="31"/>
      <c r="M162" s="144" t="s">
        <v>1</v>
      </c>
      <c r="N162" s="145" t="s">
        <v>39</v>
      </c>
      <c r="O162" s="146">
        <v>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48" t="s">
        <v>169</v>
      </c>
      <c r="AT162" s="148" t="s">
        <v>134</v>
      </c>
      <c r="AU162" s="148" t="s">
        <v>84</v>
      </c>
      <c r="AY162" s="18" t="s">
        <v>133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8" t="s">
        <v>82</v>
      </c>
      <c r="BK162" s="149">
        <f t="shared" si="19"/>
        <v>0</v>
      </c>
      <c r="BL162" s="18" t="s">
        <v>169</v>
      </c>
      <c r="BM162" s="148" t="s">
        <v>358</v>
      </c>
    </row>
    <row r="163" spans="1:65" s="2" customFormat="1" ht="16.5" customHeight="1">
      <c r="A163" s="30"/>
      <c r="B163" s="136"/>
      <c r="C163" s="184" t="s">
        <v>199</v>
      </c>
      <c r="D163" s="184" t="s">
        <v>244</v>
      </c>
      <c r="E163" s="185" t="s">
        <v>2016</v>
      </c>
      <c r="F163" s="186" t="s">
        <v>2017</v>
      </c>
      <c r="G163" s="187" t="s">
        <v>257</v>
      </c>
      <c r="H163" s="188">
        <v>2</v>
      </c>
      <c r="I163" s="245"/>
      <c r="J163" s="189">
        <f t="shared" si="10"/>
        <v>0</v>
      </c>
      <c r="K163" s="190"/>
      <c r="L163" s="191"/>
      <c r="M163" s="192" t="s">
        <v>1</v>
      </c>
      <c r="N163" s="193" t="s">
        <v>39</v>
      </c>
      <c r="O163" s="146">
        <v>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48" t="s">
        <v>281</v>
      </c>
      <c r="AT163" s="148" t="s">
        <v>244</v>
      </c>
      <c r="AU163" s="148" t="s">
        <v>84</v>
      </c>
      <c r="AY163" s="18" t="s">
        <v>133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8" t="s">
        <v>82</v>
      </c>
      <c r="BK163" s="149">
        <f t="shared" si="19"/>
        <v>0</v>
      </c>
      <c r="BL163" s="18" t="s">
        <v>169</v>
      </c>
      <c r="BM163" s="148" t="s">
        <v>361</v>
      </c>
    </row>
    <row r="164" spans="1:65" s="2" customFormat="1" ht="16.5" customHeight="1">
      <c r="A164" s="30"/>
      <c r="B164" s="136"/>
      <c r="C164" s="184" t="s">
        <v>365</v>
      </c>
      <c r="D164" s="184" t="s">
        <v>244</v>
      </c>
      <c r="E164" s="185" t="s">
        <v>2018</v>
      </c>
      <c r="F164" s="186" t="s">
        <v>2019</v>
      </c>
      <c r="G164" s="187" t="s">
        <v>257</v>
      </c>
      <c r="H164" s="188">
        <v>2</v>
      </c>
      <c r="I164" s="245"/>
      <c r="J164" s="189">
        <f t="shared" si="10"/>
        <v>0</v>
      </c>
      <c r="K164" s="190"/>
      <c r="L164" s="191"/>
      <c r="M164" s="192" t="s">
        <v>1</v>
      </c>
      <c r="N164" s="193" t="s">
        <v>39</v>
      </c>
      <c r="O164" s="146">
        <v>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48" t="s">
        <v>281</v>
      </c>
      <c r="AT164" s="148" t="s">
        <v>244</v>
      </c>
      <c r="AU164" s="148" t="s">
        <v>84</v>
      </c>
      <c r="AY164" s="18" t="s">
        <v>133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8" t="s">
        <v>82</v>
      </c>
      <c r="BK164" s="149">
        <f t="shared" si="19"/>
        <v>0</v>
      </c>
      <c r="BL164" s="18" t="s">
        <v>169</v>
      </c>
      <c r="BM164" s="148" t="s">
        <v>368</v>
      </c>
    </row>
    <row r="165" spans="1:65" s="2" customFormat="1" ht="16.5" customHeight="1">
      <c r="A165" s="30"/>
      <c r="B165" s="136"/>
      <c r="C165" s="184" t="s">
        <v>276</v>
      </c>
      <c r="D165" s="184" t="s">
        <v>244</v>
      </c>
      <c r="E165" s="185" t="s">
        <v>2020</v>
      </c>
      <c r="F165" s="186" t="s">
        <v>2021</v>
      </c>
      <c r="G165" s="187" t="s">
        <v>257</v>
      </c>
      <c r="H165" s="188">
        <v>6</v>
      </c>
      <c r="I165" s="245"/>
      <c r="J165" s="189">
        <f t="shared" si="10"/>
        <v>0</v>
      </c>
      <c r="K165" s="190"/>
      <c r="L165" s="191"/>
      <c r="M165" s="192" t="s">
        <v>1</v>
      </c>
      <c r="N165" s="193" t="s">
        <v>39</v>
      </c>
      <c r="O165" s="146">
        <v>0</v>
      </c>
      <c r="P165" s="146">
        <f t="shared" si="11"/>
        <v>0</v>
      </c>
      <c r="Q165" s="146">
        <v>0</v>
      </c>
      <c r="R165" s="146">
        <f t="shared" si="12"/>
        <v>0</v>
      </c>
      <c r="S165" s="146">
        <v>0</v>
      </c>
      <c r="T165" s="147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48" t="s">
        <v>281</v>
      </c>
      <c r="AT165" s="148" t="s">
        <v>244</v>
      </c>
      <c r="AU165" s="148" t="s">
        <v>84</v>
      </c>
      <c r="AY165" s="18" t="s">
        <v>133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8" t="s">
        <v>82</v>
      </c>
      <c r="BK165" s="149">
        <f t="shared" si="19"/>
        <v>0</v>
      </c>
      <c r="BL165" s="18" t="s">
        <v>169</v>
      </c>
      <c r="BM165" s="148" t="s">
        <v>372</v>
      </c>
    </row>
    <row r="166" spans="1:65" s="2" customFormat="1" ht="16.5" customHeight="1">
      <c r="A166" s="30"/>
      <c r="B166" s="136"/>
      <c r="C166" s="184" t="s">
        <v>381</v>
      </c>
      <c r="D166" s="184" t="s">
        <v>244</v>
      </c>
      <c r="E166" s="185" t="s">
        <v>2022</v>
      </c>
      <c r="F166" s="186" t="s">
        <v>2023</v>
      </c>
      <c r="G166" s="187" t="s">
        <v>257</v>
      </c>
      <c r="H166" s="188">
        <v>6</v>
      </c>
      <c r="I166" s="245"/>
      <c r="J166" s="189">
        <f t="shared" si="10"/>
        <v>0</v>
      </c>
      <c r="K166" s="190"/>
      <c r="L166" s="191"/>
      <c r="M166" s="192" t="s">
        <v>1</v>
      </c>
      <c r="N166" s="193" t="s">
        <v>39</v>
      </c>
      <c r="O166" s="146">
        <v>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48" t="s">
        <v>281</v>
      </c>
      <c r="AT166" s="148" t="s">
        <v>244</v>
      </c>
      <c r="AU166" s="148" t="s">
        <v>84</v>
      </c>
      <c r="AY166" s="18" t="s">
        <v>133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8" t="s">
        <v>82</v>
      </c>
      <c r="BK166" s="149">
        <f t="shared" si="19"/>
        <v>0</v>
      </c>
      <c r="BL166" s="18" t="s">
        <v>169</v>
      </c>
      <c r="BM166" s="148" t="s">
        <v>384</v>
      </c>
    </row>
    <row r="167" spans="1:65" s="2" customFormat="1" ht="16.5" customHeight="1">
      <c r="A167" s="30"/>
      <c r="B167" s="136"/>
      <c r="C167" s="184" t="s">
        <v>281</v>
      </c>
      <c r="D167" s="184" t="s">
        <v>244</v>
      </c>
      <c r="E167" s="185" t="s">
        <v>2024</v>
      </c>
      <c r="F167" s="186" t="s">
        <v>2025</v>
      </c>
      <c r="G167" s="187" t="s">
        <v>257</v>
      </c>
      <c r="H167" s="188">
        <v>4</v>
      </c>
      <c r="I167" s="245"/>
      <c r="J167" s="189">
        <f t="shared" si="10"/>
        <v>0</v>
      </c>
      <c r="K167" s="190"/>
      <c r="L167" s="191"/>
      <c r="M167" s="192" t="s">
        <v>1</v>
      </c>
      <c r="N167" s="193" t="s">
        <v>39</v>
      </c>
      <c r="O167" s="146">
        <v>0</v>
      </c>
      <c r="P167" s="146">
        <f t="shared" si="11"/>
        <v>0</v>
      </c>
      <c r="Q167" s="146">
        <v>0</v>
      </c>
      <c r="R167" s="146">
        <f t="shared" si="12"/>
        <v>0</v>
      </c>
      <c r="S167" s="146">
        <v>0</v>
      </c>
      <c r="T167" s="14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48" t="s">
        <v>281</v>
      </c>
      <c r="AT167" s="148" t="s">
        <v>244</v>
      </c>
      <c r="AU167" s="148" t="s">
        <v>84</v>
      </c>
      <c r="AY167" s="18" t="s">
        <v>133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8" t="s">
        <v>82</v>
      </c>
      <c r="BK167" s="149">
        <f t="shared" si="19"/>
        <v>0</v>
      </c>
      <c r="BL167" s="18" t="s">
        <v>169</v>
      </c>
      <c r="BM167" s="148" t="s">
        <v>392</v>
      </c>
    </row>
    <row r="168" spans="1:65" s="2" customFormat="1" ht="21.75" customHeight="1">
      <c r="A168" s="30"/>
      <c r="B168" s="136"/>
      <c r="C168" s="137" t="s">
        <v>393</v>
      </c>
      <c r="D168" s="137" t="s">
        <v>134</v>
      </c>
      <c r="E168" s="138" t="s">
        <v>2026</v>
      </c>
      <c r="F168" s="139" t="s">
        <v>2027</v>
      </c>
      <c r="G168" s="140" t="s">
        <v>257</v>
      </c>
      <c r="H168" s="141">
        <v>1</v>
      </c>
      <c r="I168" s="242"/>
      <c r="J168" s="142">
        <f t="shared" si="10"/>
        <v>0</v>
      </c>
      <c r="K168" s="143"/>
      <c r="L168" s="31"/>
      <c r="M168" s="144" t="s">
        <v>1</v>
      </c>
      <c r="N168" s="145" t="s">
        <v>39</v>
      </c>
      <c r="O168" s="146">
        <v>0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48" t="s">
        <v>169</v>
      </c>
      <c r="AT168" s="148" t="s">
        <v>134</v>
      </c>
      <c r="AU168" s="148" t="s">
        <v>84</v>
      </c>
      <c r="AY168" s="18" t="s">
        <v>133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8" t="s">
        <v>82</v>
      </c>
      <c r="BK168" s="149">
        <f t="shared" si="19"/>
        <v>0</v>
      </c>
      <c r="BL168" s="18" t="s">
        <v>169</v>
      </c>
      <c r="BM168" s="148" t="s">
        <v>396</v>
      </c>
    </row>
    <row r="169" spans="1:65" s="2" customFormat="1" ht="24.2" customHeight="1">
      <c r="A169" s="30"/>
      <c r="B169" s="136"/>
      <c r="C169" s="184" t="s">
        <v>286</v>
      </c>
      <c r="D169" s="184" t="s">
        <v>244</v>
      </c>
      <c r="E169" s="185" t="s">
        <v>2028</v>
      </c>
      <c r="F169" s="186" t="s">
        <v>2029</v>
      </c>
      <c r="G169" s="187" t="s">
        <v>257</v>
      </c>
      <c r="H169" s="188">
        <v>1</v>
      </c>
      <c r="I169" s="245"/>
      <c r="J169" s="189">
        <f t="shared" si="10"/>
        <v>0</v>
      </c>
      <c r="K169" s="190"/>
      <c r="L169" s="191"/>
      <c r="M169" s="192" t="s">
        <v>1</v>
      </c>
      <c r="N169" s="193" t="s">
        <v>39</v>
      </c>
      <c r="O169" s="146">
        <v>0</v>
      </c>
      <c r="P169" s="146">
        <f t="shared" si="11"/>
        <v>0</v>
      </c>
      <c r="Q169" s="146">
        <v>0</v>
      </c>
      <c r="R169" s="146">
        <f t="shared" si="12"/>
        <v>0</v>
      </c>
      <c r="S169" s="146">
        <v>0</v>
      </c>
      <c r="T169" s="147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48" t="s">
        <v>281</v>
      </c>
      <c r="AT169" s="148" t="s">
        <v>244</v>
      </c>
      <c r="AU169" s="148" t="s">
        <v>84</v>
      </c>
      <c r="AY169" s="18" t="s">
        <v>133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18" t="s">
        <v>82</v>
      </c>
      <c r="BK169" s="149">
        <f t="shared" si="19"/>
        <v>0</v>
      </c>
      <c r="BL169" s="18" t="s">
        <v>169</v>
      </c>
      <c r="BM169" s="148" t="s">
        <v>400</v>
      </c>
    </row>
    <row r="170" spans="1:65" s="2" customFormat="1" ht="21.75" customHeight="1">
      <c r="A170" s="30"/>
      <c r="B170" s="136"/>
      <c r="C170" s="137" t="s">
        <v>403</v>
      </c>
      <c r="D170" s="137" t="s">
        <v>134</v>
      </c>
      <c r="E170" s="138" t="s">
        <v>2030</v>
      </c>
      <c r="F170" s="139" t="s">
        <v>2031</v>
      </c>
      <c r="G170" s="140" t="s">
        <v>257</v>
      </c>
      <c r="H170" s="141">
        <v>2</v>
      </c>
      <c r="I170" s="242"/>
      <c r="J170" s="142">
        <f t="shared" si="10"/>
        <v>0</v>
      </c>
      <c r="K170" s="143"/>
      <c r="L170" s="31"/>
      <c r="M170" s="144" t="s">
        <v>1</v>
      </c>
      <c r="N170" s="145" t="s">
        <v>39</v>
      </c>
      <c r="O170" s="146">
        <v>0</v>
      </c>
      <c r="P170" s="146">
        <f t="shared" si="11"/>
        <v>0</v>
      </c>
      <c r="Q170" s="146">
        <v>0</v>
      </c>
      <c r="R170" s="146">
        <f t="shared" si="12"/>
        <v>0</v>
      </c>
      <c r="S170" s="146">
        <v>0</v>
      </c>
      <c r="T170" s="147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48" t="s">
        <v>169</v>
      </c>
      <c r="AT170" s="148" t="s">
        <v>134</v>
      </c>
      <c r="AU170" s="148" t="s">
        <v>84</v>
      </c>
      <c r="AY170" s="18" t="s">
        <v>133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8" t="s">
        <v>82</v>
      </c>
      <c r="BK170" s="149">
        <f t="shared" si="19"/>
        <v>0</v>
      </c>
      <c r="BL170" s="18" t="s">
        <v>169</v>
      </c>
      <c r="BM170" s="148" t="s">
        <v>406</v>
      </c>
    </row>
    <row r="171" spans="1:65" s="2" customFormat="1" ht="21.75" customHeight="1">
      <c r="A171" s="30"/>
      <c r="B171" s="136"/>
      <c r="C171" s="184" t="s">
        <v>290</v>
      </c>
      <c r="D171" s="184" t="s">
        <v>244</v>
      </c>
      <c r="E171" s="185" t="s">
        <v>2032</v>
      </c>
      <c r="F171" s="186" t="s">
        <v>2033</v>
      </c>
      <c r="G171" s="187" t="s">
        <v>257</v>
      </c>
      <c r="H171" s="188">
        <v>2</v>
      </c>
      <c r="I171" s="245"/>
      <c r="J171" s="189">
        <f t="shared" si="10"/>
        <v>0</v>
      </c>
      <c r="K171" s="190"/>
      <c r="L171" s="191"/>
      <c r="M171" s="192" t="s">
        <v>1</v>
      </c>
      <c r="N171" s="193" t="s">
        <v>39</v>
      </c>
      <c r="O171" s="146">
        <v>0</v>
      </c>
      <c r="P171" s="146">
        <f t="shared" si="11"/>
        <v>0</v>
      </c>
      <c r="Q171" s="146">
        <v>0</v>
      </c>
      <c r="R171" s="146">
        <f t="shared" si="12"/>
        <v>0</v>
      </c>
      <c r="S171" s="146">
        <v>0</v>
      </c>
      <c r="T171" s="14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48" t="s">
        <v>281</v>
      </c>
      <c r="AT171" s="148" t="s">
        <v>244</v>
      </c>
      <c r="AU171" s="148" t="s">
        <v>84</v>
      </c>
      <c r="AY171" s="18" t="s">
        <v>133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8" t="s">
        <v>82</v>
      </c>
      <c r="BK171" s="149">
        <f t="shared" si="19"/>
        <v>0</v>
      </c>
      <c r="BL171" s="18" t="s">
        <v>169</v>
      </c>
      <c r="BM171" s="148" t="s">
        <v>413</v>
      </c>
    </row>
    <row r="172" spans="1:65" s="2" customFormat="1" ht="16.5" customHeight="1">
      <c r="A172" s="30"/>
      <c r="B172" s="136"/>
      <c r="C172" s="137" t="s">
        <v>418</v>
      </c>
      <c r="D172" s="137" t="s">
        <v>134</v>
      </c>
      <c r="E172" s="138" t="s">
        <v>2034</v>
      </c>
      <c r="F172" s="139" t="s">
        <v>2035</v>
      </c>
      <c r="G172" s="140" t="s">
        <v>257</v>
      </c>
      <c r="H172" s="141">
        <v>1</v>
      </c>
      <c r="I172" s="242"/>
      <c r="J172" s="142">
        <f t="shared" si="10"/>
        <v>0</v>
      </c>
      <c r="K172" s="143"/>
      <c r="L172" s="31"/>
      <c r="M172" s="144" t="s">
        <v>1</v>
      </c>
      <c r="N172" s="145" t="s">
        <v>39</v>
      </c>
      <c r="O172" s="146">
        <v>0</v>
      </c>
      <c r="P172" s="146">
        <f t="shared" si="11"/>
        <v>0</v>
      </c>
      <c r="Q172" s="146">
        <v>0</v>
      </c>
      <c r="R172" s="146">
        <f t="shared" si="12"/>
        <v>0</v>
      </c>
      <c r="S172" s="146">
        <v>0</v>
      </c>
      <c r="T172" s="147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48" t="s">
        <v>169</v>
      </c>
      <c r="AT172" s="148" t="s">
        <v>134</v>
      </c>
      <c r="AU172" s="148" t="s">
        <v>84</v>
      </c>
      <c r="AY172" s="18" t="s">
        <v>133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8" t="s">
        <v>82</v>
      </c>
      <c r="BK172" s="149">
        <f t="shared" si="19"/>
        <v>0</v>
      </c>
      <c r="BL172" s="18" t="s">
        <v>169</v>
      </c>
      <c r="BM172" s="148" t="s">
        <v>421</v>
      </c>
    </row>
    <row r="173" spans="1:65" s="2" customFormat="1" ht="24.2" customHeight="1">
      <c r="A173" s="30"/>
      <c r="B173" s="136"/>
      <c r="C173" s="184" t="s">
        <v>305</v>
      </c>
      <c r="D173" s="184" t="s">
        <v>244</v>
      </c>
      <c r="E173" s="185" t="s">
        <v>2036</v>
      </c>
      <c r="F173" s="186" t="s">
        <v>2037</v>
      </c>
      <c r="G173" s="187" t="s">
        <v>257</v>
      </c>
      <c r="H173" s="188">
        <v>1</v>
      </c>
      <c r="I173" s="245"/>
      <c r="J173" s="189">
        <f t="shared" si="10"/>
        <v>0</v>
      </c>
      <c r="K173" s="190"/>
      <c r="L173" s="191"/>
      <c r="M173" s="192" t="s">
        <v>1</v>
      </c>
      <c r="N173" s="193" t="s">
        <v>39</v>
      </c>
      <c r="O173" s="146">
        <v>0</v>
      </c>
      <c r="P173" s="146">
        <f t="shared" si="11"/>
        <v>0</v>
      </c>
      <c r="Q173" s="146">
        <v>0</v>
      </c>
      <c r="R173" s="146">
        <f t="shared" si="12"/>
        <v>0</v>
      </c>
      <c r="S173" s="146">
        <v>0</v>
      </c>
      <c r="T173" s="147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48" t="s">
        <v>281</v>
      </c>
      <c r="AT173" s="148" t="s">
        <v>244</v>
      </c>
      <c r="AU173" s="148" t="s">
        <v>84</v>
      </c>
      <c r="AY173" s="18" t="s">
        <v>133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8" t="s">
        <v>82</v>
      </c>
      <c r="BK173" s="149">
        <f t="shared" si="19"/>
        <v>0</v>
      </c>
      <c r="BL173" s="18" t="s">
        <v>169</v>
      </c>
      <c r="BM173" s="148" t="s">
        <v>425</v>
      </c>
    </row>
    <row r="174" spans="1:65" s="2" customFormat="1" ht="16.5" customHeight="1">
      <c r="A174" s="30"/>
      <c r="B174" s="136"/>
      <c r="C174" s="137" t="s">
        <v>426</v>
      </c>
      <c r="D174" s="137" t="s">
        <v>134</v>
      </c>
      <c r="E174" s="138" t="s">
        <v>2038</v>
      </c>
      <c r="F174" s="139" t="s">
        <v>2039</v>
      </c>
      <c r="G174" s="140" t="s">
        <v>257</v>
      </c>
      <c r="H174" s="141">
        <v>1</v>
      </c>
      <c r="I174" s="242"/>
      <c r="J174" s="142">
        <f t="shared" si="10"/>
        <v>0</v>
      </c>
      <c r="K174" s="143"/>
      <c r="L174" s="31"/>
      <c r="M174" s="144" t="s">
        <v>1</v>
      </c>
      <c r="N174" s="145" t="s">
        <v>39</v>
      </c>
      <c r="O174" s="146">
        <v>0</v>
      </c>
      <c r="P174" s="146">
        <f t="shared" si="11"/>
        <v>0</v>
      </c>
      <c r="Q174" s="146">
        <v>0</v>
      </c>
      <c r="R174" s="146">
        <f t="shared" si="12"/>
        <v>0</v>
      </c>
      <c r="S174" s="146">
        <v>0</v>
      </c>
      <c r="T174" s="147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48" t="s">
        <v>169</v>
      </c>
      <c r="AT174" s="148" t="s">
        <v>134</v>
      </c>
      <c r="AU174" s="148" t="s">
        <v>84</v>
      </c>
      <c r="AY174" s="18" t="s">
        <v>133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8" t="s">
        <v>82</v>
      </c>
      <c r="BK174" s="149">
        <f t="shared" si="19"/>
        <v>0</v>
      </c>
      <c r="BL174" s="18" t="s">
        <v>169</v>
      </c>
      <c r="BM174" s="148" t="s">
        <v>429</v>
      </c>
    </row>
    <row r="175" spans="1:65" s="2" customFormat="1" ht="16.5" customHeight="1">
      <c r="A175" s="30"/>
      <c r="B175" s="136"/>
      <c r="C175" s="184" t="s">
        <v>310</v>
      </c>
      <c r="D175" s="184" t="s">
        <v>244</v>
      </c>
      <c r="E175" s="185" t="s">
        <v>2040</v>
      </c>
      <c r="F175" s="186" t="s">
        <v>2041</v>
      </c>
      <c r="G175" s="187" t="s">
        <v>257</v>
      </c>
      <c r="H175" s="188">
        <v>1</v>
      </c>
      <c r="I175" s="245"/>
      <c r="J175" s="189">
        <f t="shared" si="10"/>
        <v>0</v>
      </c>
      <c r="K175" s="190"/>
      <c r="L175" s="191"/>
      <c r="M175" s="192" t="s">
        <v>1</v>
      </c>
      <c r="N175" s="193" t="s">
        <v>39</v>
      </c>
      <c r="O175" s="146">
        <v>0</v>
      </c>
      <c r="P175" s="146">
        <f t="shared" si="11"/>
        <v>0</v>
      </c>
      <c r="Q175" s="146">
        <v>0</v>
      </c>
      <c r="R175" s="146">
        <f t="shared" si="12"/>
        <v>0</v>
      </c>
      <c r="S175" s="146">
        <v>0</v>
      </c>
      <c r="T175" s="147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48" t="s">
        <v>281</v>
      </c>
      <c r="AT175" s="148" t="s">
        <v>244</v>
      </c>
      <c r="AU175" s="148" t="s">
        <v>84</v>
      </c>
      <c r="AY175" s="18" t="s">
        <v>133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18" t="s">
        <v>82</v>
      </c>
      <c r="BK175" s="149">
        <f t="shared" si="19"/>
        <v>0</v>
      </c>
      <c r="BL175" s="18" t="s">
        <v>169</v>
      </c>
      <c r="BM175" s="148" t="s">
        <v>434</v>
      </c>
    </row>
    <row r="176" spans="1:65" s="2" customFormat="1" ht="16.5" customHeight="1">
      <c r="A176" s="30"/>
      <c r="B176" s="136"/>
      <c r="C176" s="137" t="s">
        <v>437</v>
      </c>
      <c r="D176" s="137" t="s">
        <v>134</v>
      </c>
      <c r="E176" s="138" t="s">
        <v>2042</v>
      </c>
      <c r="F176" s="139" t="s">
        <v>2043</v>
      </c>
      <c r="G176" s="140" t="s">
        <v>257</v>
      </c>
      <c r="H176" s="141">
        <v>1</v>
      </c>
      <c r="I176" s="242"/>
      <c r="J176" s="142">
        <f t="shared" si="10"/>
        <v>0</v>
      </c>
      <c r="K176" s="143"/>
      <c r="L176" s="31"/>
      <c r="M176" s="144" t="s">
        <v>1</v>
      </c>
      <c r="N176" s="145" t="s">
        <v>39</v>
      </c>
      <c r="O176" s="146">
        <v>0</v>
      </c>
      <c r="P176" s="146">
        <f t="shared" si="11"/>
        <v>0</v>
      </c>
      <c r="Q176" s="146">
        <v>0</v>
      </c>
      <c r="R176" s="146">
        <f t="shared" si="12"/>
        <v>0</v>
      </c>
      <c r="S176" s="146">
        <v>0</v>
      </c>
      <c r="T176" s="147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48" t="s">
        <v>169</v>
      </c>
      <c r="AT176" s="148" t="s">
        <v>134</v>
      </c>
      <c r="AU176" s="148" t="s">
        <v>84</v>
      </c>
      <c r="AY176" s="18" t="s">
        <v>133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18" t="s">
        <v>82</v>
      </c>
      <c r="BK176" s="149">
        <f t="shared" si="19"/>
        <v>0</v>
      </c>
      <c r="BL176" s="18" t="s">
        <v>169</v>
      </c>
      <c r="BM176" s="148" t="s">
        <v>440</v>
      </c>
    </row>
    <row r="177" spans="1:65" s="2" customFormat="1" ht="16.5" customHeight="1">
      <c r="A177" s="30"/>
      <c r="B177" s="136"/>
      <c r="C177" s="184" t="s">
        <v>315</v>
      </c>
      <c r="D177" s="184" t="s">
        <v>244</v>
      </c>
      <c r="E177" s="185" t="s">
        <v>2044</v>
      </c>
      <c r="F177" s="186" t="s">
        <v>2045</v>
      </c>
      <c r="G177" s="187" t="s">
        <v>257</v>
      </c>
      <c r="H177" s="188">
        <v>1</v>
      </c>
      <c r="I177" s="245"/>
      <c r="J177" s="189">
        <f t="shared" si="10"/>
        <v>0</v>
      </c>
      <c r="K177" s="190"/>
      <c r="L177" s="191"/>
      <c r="M177" s="192" t="s">
        <v>1</v>
      </c>
      <c r="N177" s="193" t="s">
        <v>39</v>
      </c>
      <c r="O177" s="146">
        <v>0</v>
      </c>
      <c r="P177" s="146">
        <f t="shared" si="11"/>
        <v>0</v>
      </c>
      <c r="Q177" s="146">
        <v>0</v>
      </c>
      <c r="R177" s="146">
        <f t="shared" si="12"/>
        <v>0</v>
      </c>
      <c r="S177" s="146">
        <v>0</v>
      </c>
      <c r="T177" s="147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48" t="s">
        <v>281</v>
      </c>
      <c r="AT177" s="148" t="s">
        <v>244</v>
      </c>
      <c r="AU177" s="148" t="s">
        <v>84</v>
      </c>
      <c r="AY177" s="18" t="s">
        <v>133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18" t="s">
        <v>82</v>
      </c>
      <c r="BK177" s="149">
        <f t="shared" si="19"/>
        <v>0</v>
      </c>
      <c r="BL177" s="18" t="s">
        <v>169</v>
      </c>
      <c r="BM177" s="148" t="s">
        <v>444</v>
      </c>
    </row>
    <row r="178" spans="1:65" s="2" customFormat="1" ht="24.2" customHeight="1">
      <c r="A178" s="30"/>
      <c r="B178" s="136"/>
      <c r="C178" s="137" t="s">
        <v>445</v>
      </c>
      <c r="D178" s="137" t="s">
        <v>134</v>
      </c>
      <c r="E178" s="138" t="s">
        <v>2046</v>
      </c>
      <c r="F178" s="139" t="s">
        <v>2047</v>
      </c>
      <c r="G178" s="140" t="s">
        <v>240</v>
      </c>
      <c r="H178" s="141">
        <v>35</v>
      </c>
      <c r="I178" s="242"/>
      <c r="J178" s="142">
        <f t="shared" si="10"/>
        <v>0</v>
      </c>
      <c r="K178" s="143"/>
      <c r="L178" s="31"/>
      <c r="M178" s="144" t="s">
        <v>1</v>
      </c>
      <c r="N178" s="145" t="s">
        <v>39</v>
      </c>
      <c r="O178" s="146">
        <v>0</v>
      </c>
      <c r="P178" s="146">
        <f t="shared" si="11"/>
        <v>0</v>
      </c>
      <c r="Q178" s="146">
        <v>0</v>
      </c>
      <c r="R178" s="146">
        <f t="shared" si="12"/>
        <v>0</v>
      </c>
      <c r="S178" s="146">
        <v>0</v>
      </c>
      <c r="T178" s="147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48" t="s">
        <v>169</v>
      </c>
      <c r="AT178" s="148" t="s">
        <v>134</v>
      </c>
      <c r="AU178" s="148" t="s">
        <v>84</v>
      </c>
      <c r="AY178" s="18" t="s">
        <v>133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18" t="s">
        <v>82</v>
      </c>
      <c r="BK178" s="149">
        <f t="shared" si="19"/>
        <v>0</v>
      </c>
      <c r="BL178" s="18" t="s">
        <v>169</v>
      </c>
      <c r="BM178" s="148" t="s">
        <v>448</v>
      </c>
    </row>
    <row r="179" spans="1:65" s="2" customFormat="1" ht="24.2" customHeight="1">
      <c r="A179" s="30"/>
      <c r="B179" s="136"/>
      <c r="C179" s="137" t="s">
        <v>322</v>
      </c>
      <c r="D179" s="137" t="s">
        <v>134</v>
      </c>
      <c r="E179" s="138" t="s">
        <v>2048</v>
      </c>
      <c r="F179" s="139" t="s">
        <v>2049</v>
      </c>
      <c r="G179" s="140" t="s">
        <v>240</v>
      </c>
      <c r="H179" s="141">
        <v>5</v>
      </c>
      <c r="I179" s="242"/>
      <c r="J179" s="142">
        <f t="shared" si="10"/>
        <v>0</v>
      </c>
      <c r="K179" s="143"/>
      <c r="L179" s="31"/>
      <c r="M179" s="144" t="s">
        <v>1</v>
      </c>
      <c r="N179" s="145" t="s">
        <v>39</v>
      </c>
      <c r="O179" s="146">
        <v>0</v>
      </c>
      <c r="P179" s="146">
        <f t="shared" si="11"/>
        <v>0</v>
      </c>
      <c r="Q179" s="146">
        <v>0</v>
      </c>
      <c r="R179" s="146">
        <f t="shared" si="12"/>
        <v>0</v>
      </c>
      <c r="S179" s="146">
        <v>0</v>
      </c>
      <c r="T179" s="147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48" t="s">
        <v>169</v>
      </c>
      <c r="AT179" s="148" t="s">
        <v>134</v>
      </c>
      <c r="AU179" s="148" t="s">
        <v>84</v>
      </c>
      <c r="AY179" s="18" t="s">
        <v>133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18" t="s">
        <v>82</v>
      </c>
      <c r="BK179" s="149">
        <f t="shared" si="19"/>
        <v>0</v>
      </c>
      <c r="BL179" s="18" t="s">
        <v>169</v>
      </c>
      <c r="BM179" s="148" t="s">
        <v>451</v>
      </c>
    </row>
    <row r="180" spans="1:65" s="2" customFormat="1" ht="24.2" customHeight="1">
      <c r="A180" s="30"/>
      <c r="B180" s="136"/>
      <c r="C180" s="137" t="s">
        <v>452</v>
      </c>
      <c r="D180" s="137" t="s">
        <v>134</v>
      </c>
      <c r="E180" s="138" t="s">
        <v>2050</v>
      </c>
      <c r="F180" s="139" t="s">
        <v>2051</v>
      </c>
      <c r="G180" s="140" t="s">
        <v>240</v>
      </c>
      <c r="H180" s="141">
        <v>4</v>
      </c>
      <c r="I180" s="242"/>
      <c r="J180" s="142">
        <f t="shared" si="10"/>
        <v>0</v>
      </c>
      <c r="K180" s="143"/>
      <c r="L180" s="31"/>
      <c r="M180" s="144" t="s">
        <v>1</v>
      </c>
      <c r="N180" s="145" t="s">
        <v>39</v>
      </c>
      <c r="O180" s="146">
        <v>0</v>
      </c>
      <c r="P180" s="146">
        <f t="shared" si="11"/>
        <v>0</v>
      </c>
      <c r="Q180" s="146">
        <v>0</v>
      </c>
      <c r="R180" s="146">
        <f t="shared" si="12"/>
        <v>0</v>
      </c>
      <c r="S180" s="146">
        <v>0</v>
      </c>
      <c r="T180" s="147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48" t="s">
        <v>169</v>
      </c>
      <c r="AT180" s="148" t="s">
        <v>134</v>
      </c>
      <c r="AU180" s="148" t="s">
        <v>84</v>
      </c>
      <c r="AY180" s="18" t="s">
        <v>133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18" t="s">
        <v>82</v>
      </c>
      <c r="BK180" s="149">
        <f t="shared" si="19"/>
        <v>0</v>
      </c>
      <c r="BL180" s="18" t="s">
        <v>169</v>
      </c>
      <c r="BM180" s="148" t="s">
        <v>455</v>
      </c>
    </row>
    <row r="181" spans="1:65" s="2" customFormat="1" ht="24.2" customHeight="1">
      <c r="A181" s="30"/>
      <c r="B181" s="136"/>
      <c r="C181" s="137" t="s">
        <v>328</v>
      </c>
      <c r="D181" s="137" t="s">
        <v>134</v>
      </c>
      <c r="E181" s="138" t="s">
        <v>2052</v>
      </c>
      <c r="F181" s="139" t="s">
        <v>2053</v>
      </c>
      <c r="G181" s="140" t="s">
        <v>240</v>
      </c>
      <c r="H181" s="141">
        <v>8</v>
      </c>
      <c r="I181" s="242"/>
      <c r="J181" s="142">
        <f t="shared" si="10"/>
        <v>0</v>
      </c>
      <c r="K181" s="143"/>
      <c r="L181" s="31"/>
      <c r="M181" s="144" t="s">
        <v>1</v>
      </c>
      <c r="N181" s="145" t="s">
        <v>39</v>
      </c>
      <c r="O181" s="146">
        <v>0</v>
      </c>
      <c r="P181" s="146">
        <f t="shared" si="11"/>
        <v>0</v>
      </c>
      <c r="Q181" s="146">
        <v>0</v>
      </c>
      <c r="R181" s="146">
        <f t="shared" si="12"/>
        <v>0</v>
      </c>
      <c r="S181" s="146">
        <v>0</v>
      </c>
      <c r="T181" s="147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48" t="s">
        <v>169</v>
      </c>
      <c r="AT181" s="148" t="s">
        <v>134</v>
      </c>
      <c r="AU181" s="148" t="s">
        <v>84</v>
      </c>
      <c r="AY181" s="18" t="s">
        <v>133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18" t="s">
        <v>82</v>
      </c>
      <c r="BK181" s="149">
        <f t="shared" si="19"/>
        <v>0</v>
      </c>
      <c r="BL181" s="18" t="s">
        <v>169</v>
      </c>
      <c r="BM181" s="148" t="s">
        <v>459</v>
      </c>
    </row>
    <row r="182" spans="1:65" s="2" customFormat="1" ht="24.2" customHeight="1">
      <c r="A182" s="30"/>
      <c r="B182" s="136"/>
      <c r="C182" s="137" t="s">
        <v>461</v>
      </c>
      <c r="D182" s="137" t="s">
        <v>134</v>
      </c>
      <c r="E182" s="138" t="s">
        <v>2054</v>
      </c>
      <c r="F182" s="139" t="s">
        <v>2055</v>
      </c>
      <c r="G182" s="140" t="s">
        <v>240</v>
      </c>
      <c r="H182" s="141">
        <v>14</v>
      </c>
      <c r="I182" s="242"/>
      <c r="J182" s="142">
        <f t="shared" si="10"/>
        <v>0</v>
      </c>
      <c r="K182" s="143"/>
      <c r="L182" s="31"/>
      <c r="M182" s="144" t="s">
        <v>1</v>
      </c>
      <c r="N182" s="145" t="s">
        <v>39</v>
      </c>
      <c r="O182" s="146">
        <v>0</v>
      </c>
      <c r="P182" s="146">
        <f t="shared" si="11"/>
        <v>0</v>
      </c>
      <c r="Q182" s="146">
        <v>0</v>
      </c>
      <c r="R182" s="146">
        <f t="shared" si="12"/>
        <v>0</v>
      </c>
      <c r="S182" s="146">
        <v>0</v>
      </c>
      <c r="T182" s="147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48" t="s">
        <v>169</v>
      </c>
      <c r="AT182" s="148" t="s">
        <v>134</v>
      </c>
      <c r="AU182" s="148" t="s">
        <v>84</v>
      </c>
      <c r="AY182" s="18" t="s">
        <v>133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18" t="s">
        <v>82</v>
      </c>
      <c r="BK182" s="149">
        <f t="shared" si="19"/>
        <v>0</v>
      </c>
      <c r="BL182" s="18" t="s">
        <v>169</v>
      </c>
      <c r="BM182" s="148" t="s">
        <v>464</v>
      </c>
    </row>
    <row r="183" spans="2:51" s="14" customFormat="1" ht="11.25">
      <c r="B183" s="170"/>
      <c r="D183" s="150" t="s">
        <v>230</v>
      </c>
      <c r="E183" s="171" t="s">
        <v>1</v>
      </c>
      <c r="F183" s="172" t="s">
        <v>2056</v>
      </c>
      <c r="H183" s="173">
        <v>14</v>
      </c>
      <c r="L183" s="170"/>
      <c r="M183" s="174"/>
      <c r="N183" s="175"/>
      <c r="O183" s="175"/>
      <c r="P183" s="175"/>
      <c r="Q183" s="175"/>
      <c r="R183" s="175"/>
      <c r="S183" s="175"/>
      <c r="T183" s="176"/>
      <c r="AT183" s="171" t="s">
        <v>230</v>
      </c>
      <c r="AU183" s="171" t="s">
        <v>84</v>
      </c>
      <c r="AV183" s="14" t="s">
        <v>84</v>
      </c>
      <c r="AW183" s="14" t="s">
        <v>30</v>
      </c>
      <c r="AX183" s="14" t="s">
        <v>74</v>
      </c>
      <c r="AY183" s="171" t="s">
        <v>133</v>
      </c>
    </row>
    <row r="184" spans="2:51" s="15" customFormat="1" ht="11.25">
      <c r="B184" s="177"/>
      <c r="D184" s="150" t="s">
        <v>230</v>
      </c>
      <c r="E184" s="178" t="s">
        <v>1</v>
      </c>
      <c r="F184" s="179" t="s">
        <v>233</v>
      </c>
      <c r="H184" s="180">
        <v>14</v>
      </c>
      <c r="L184" s="177"/>
      <c r="M184" s="181"/>
      <c r="N184" s="182"/>
      <c r="O184" s="182"/>
      <c r="P184" s="182"/>
      <c r="Q184" s="182"/>
      <c r="R184" s="182"/>
      <c r="S184" s="182"/>
      <c r="T184" s="183"/>
      <c r="AT184" s="178" t="s">
        <v>230</v>
      </c>
      <c r="AU184" s="178" t="s">
        <v>84</v>
      </c>
      <c r="AV184" s="15" t="s">
        <v>138</v>
      </c>
      <c r="AW184" s="15" t="s">
        <v>30</v>
      </c>
      <c r="AX184" s="15" t="s">
        <v>82</v>
      </c>
      <c r="AY184" s="178" t="s">
        <v>133</v>
      </c>
    </row>
    <row r="185" spans="1:65" s="2" customFormat="1" ht="24.2" customHeight="1">
      <c r="A185" s="30"/>
      <c r="B185" s="136"/>
      <c r="C185" s="137" t="s">
        <v>331</v>
      </c>
      <c r="D185" s="137" t="s">
        <v>134</v>
      </c>
      <c r="E185" s="138" t="s">
        <v>2057</v>
      </c>
      <c r="F185" s="139" t="s">
        <v>2058</v>
      </c>
      <c r="G185" s="140" t="s">
        <v>240</v>
      </c>
      <c r="H185" s="141">
        <v>8</v>
      </c>
      <c r="I185" s="242"/>
      <c r="J185" s="142">
        <f aca="true" t="shared" si="20" ref="J185:J194">ROUND(I185*H185,2)</f>
        <v>0</v>
      </c>
      <c r="K185" s="143"/>
      <c r="L185" s="31"/>
      <c r="M185" s="144" t="s">
        <v>1</v>
      </c>
      <c r="N185" s="145" t="s">
        <v>39</v>
      </c>
      <c r="O185" s="146">
        <v>0</v>
      </c>
      <c r="P185" s="146">
        <f aca="true" t="shared" si="21" ref="P185:P194">O185*H185</f>
        <v>0</v>
      </c>
      <c r="Q185" s="146">
        <v>0</v>
      </c>
      <c r="R185" s="146">
        <f aca="true" t="shared" si="22" ref="R185:R194">Q185*H185</f>
        <v>0</v>
      </c>
      <c r="S185" s="146">
        <v>0</v>
      </c>
      <c r="T185" s="147">
        <f aca="true" t="shared" si="23" ref="T185:T194"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48" t="s">
        <v>169</v>
      </c>
      <c r="AT185" s="148" t="s">
        <v>134</v>
      </c>
      <c r="AU185" s="148" t="s">
        <v>84</v>
      </c>
      <c r="AY185" s="18" t="s">
        <v>133</v>
      </c>
      <c r="BE185" s="149">
        <f aca="true" t="shared" si="24" ref="BE185:BE194">IF(N185="základní",J185,0)</f>
        <v>0</v>
      </c>
      <c r="BF185" s="149">
        <f aca="true" t="shared" si="25" ref="BF185:BF194">IF(N185="snížená",J185,0)</f>
        <v>0</v>
      </c>
      <c r="BG185" s="149">
        <f aca="true" t="shared" si="26" ref="BG185:BG194">IF(N185="zákl. přenesená",J185,0)</f>
        <v>0</v>
      </c>
      <c r="BH185" s="149">
        <f aca="true" t="shared" si="27" ref="BH185:BH194">IF(N185="sníž. přenesená",J185,0)</f>
        <v>0</v>
      </c>
      <c r="BI185" s="149">
        <f aca="true" t="shared" si="28" ref="BI185:BI194">IF(N185="nulová",J185,0)</f>
        <v>0</v>
      </c>
      <c r="BJ185" s="18" t="s">
        <v>82</v>
      </c>
      <c r="BK185" s="149">
        <f aca="true" t="shared" si="29" ref="BK185:BK194">ROUND(I185*H185,2)</f>
        <v>0</v>
      </c>
      <c r="BL185" s="18" t="s">
        <v>169</v>
      </c>
      <c r="BM185" s="148" t="s">
        <v>469</v>
      </c>
    </row>
    <row r="186" spans="1:65" s="2" customFormat="1" ht="24.2" customHeight="1">
      <c r="A186" s="30"/>
      <c r="B186" s="136"/>
      <c r="C186" s="137" t="s">
        <v>471</v>
      </c>
      <c r="D186" s="137" t="s">
        <v>134</v>
      </c>
      <c r="E186" s="138" t="s">
        <v>2059</v>
      </c>
      <c r="F186" s="139" t="s">
        <v>2060</v>
      </c>
      <c r="G186" s="140" t="s">
        <v>240</v>
      </c>
      <c r="H186" s="141">
        <v>21</v>
      </c>
      <c r="I186" s="242"/>
      <c r="J186" s="142">
        <f t="shared" si="20"/>
        <v>0</v>
      </c>
      <c r="K186" s="143"/>
      <c r="L186" s="31"/>
      <c r="M186" s="144" t="s">
        <v>1</v>
      </c>
      <c r="N186" s="145" t="s">
        <v>39</v>
      </c>
      <c r="O186" s="146">
        <v>0</v>
      </c>
      <c r="P186" s="146">
        <f t="shared" si="21"/>
        <v>0</v>
      </c>
      <c r="Q186" s="146">
        <v>0</v>
      </c>
      <c r="R186" s="146">
        <f t="shared" si="22"/>
        <v>0</v>
      </c>
      <c r="S186" s="146">
        <v>0</v>
      </c>
      <c r="T186" s="147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48" t="s">
        <v>169</v>
      </c>
      <c r="AT186" s="148" t="s">
        <v>134</v>
      </c>
      <c r="AU186" s="148" t="s">
        <v>84</v>
      </c>
      <c r="AY186" s="18" t="s">
        <v>133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18" t="s">
        <v>82</v>
      </c>
      <c r="BK186" s="149">
        <f t="shared" si="29"/>
        <v>0</v>
      </c>
      <c r="BL186" s="18" t="s">
        <v>169</v>
      </c>
      <c r="BM186" s="148" t="s">
        <v>474</v>
      </c>
    </row>
    <row r="187" spans="1:65" s="2" customFormat="1" ht="24.2" customHeight="1">
      <c r="A187" s="30"/>
      <c r="B187" s="136"/>
      <c r="C187" s="137" t="s">
        <v>337</v>
      </c>
      <c r="D187" s="137" t="s">
        <v>134</v>
      </c>
      <c r="E187" s="138" t="s">
        <v>2061</v>
      </c>
      <c r="F187" s="139" t="s">
        <v>2062</v>
      </c>
      <c r="G187" s="140" t="s">
        <v>257</v>
      </c>
      <c r="H187" s="141">
        <v>2</v>
      </c>
      <c r="I187" s="242"/>
      <c r="J187" s="142">
        <f t="shared" si="20"/>
        <v>0</v>
      </c>
      <c r="K187" s="143"/>
      <c r="L187" s="31"/>
      <c r="M187" s="144" t="s">
        <v>1</v>
      </c>
      <c r="N187" s="145" t="s">
        <v>39</v>
      </c>
      <c r="O187" s="146">
        <v>0</v>
      </c>
      <c r="P187" s="146">
        <f t="shared" si="21"/>
        <v>0</v>
      </c>
      <c r="Q187" s="146">
        <v>0</v>
      </c>
      <c r="R187" s="146">
        <f t="shared" si="22"/>
        <v>0</v>
      </c>
      <c r="S187" s="146">
        <v>0</v>
      </c>
      <c r="T187" s="147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48" t="s">
        <v>169</v>
      </c>
      <c r="AT187" s="148" t="s">
        <v>134</v>
      </c>
      <c r="AU187" s="148" t="s">
        <v>84</v>
      </c>
      <c r="AY187" s="18" t="s">
        <v>133</v>
      </c>
      <c r="BE187" s="149">
        <f t="shared" si="24"/>
        <v>0</v>
      </c>
      <c r="BF187" s="149">
        <f t="shared" si="25"/>
        <v>0</v>
      </c>
      <c r="BG187" s="149">
        <f t="shared" si="26"/>
        <v>0</v>
      </c>
      <c r="BH187" s="149">
        <f t="shared" si="27"/>
        <v>0</v>
      </c>
      <c r="BI187" s="149">
        <f t="shared" si="28"/>
        <v>0</v>
      </c>
      <c r="BJ187" s="18" t="s">
        <v>82</v>
      </c>
      <c r="BK187" s="149">
        <f t="shared" si="29"/>
        <v>0</v>
      </c>
      <c r="BL187" s="18" t="s">
        <v>169</v>
      </c>
      <c r="BM187" s="148" t="s">
        <v>479</v>
      </c>
    </row>
    <row r="188" spans="1:65" s="2" customFormat="1" ht="21.75" customHeight="1">
      <c r="A188" s="30"/>
      <c r="B188" s="136"/>
      <c r="C188" s="184" t="s">
        <v>480</v>
      </c>
      <c r="D188" s="184" t="s">
        <v>244</v>
      </c>
      <c r="E188" s="185" t="s">
        <v>2063</v>
      </c>
      <c r="F188" s="186" t="s">
        <v>2064</v>
      </c>
      <c r="G188" s="187" t="s">
        <v>257</v>
      </c>
      <c r="H188" s="188">
        <v>2</v>
      </c>
      <c r="I188" s="245"/>
      <c r="J188" s="189">
        <f t="shared" si="20"/>
        <v>0</v>
      </c>
      <c r="K188" s="190"/>
      <c r="L188" s="191"/>
      <c r="M188" s="192" t="s">
        <v>1</v>
      </c>
      <c r="N188" s="193" t="s">
        <v>39</v>
      </c>
      <c r="O188" s="146">
        <v>0</v>
      </c>
      <c r="P188" s="146">
        <f t="shared" si="21"/>
        <v>0</v>
      </c>
      <c r="Q188" s="146">
        <v>0</v>
      </c>
      <c r="R188" s="146">
        <f t="shared" si="22"/>
        <v>0</v>
      </c>
      <c r="S188" s="146">
        <v>0</v>
      </c>
      <c r="T188" s="147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48" t="s">
        <v>281</v>
      </c>
      <c r="AT188" s="148" t="s">
        <v>244</v>
      </c>
      <c r="AU188" s="148" t="s">
        <v>84</v>
      </c>
      <c r="AY188" s="18" t="s">
        <v>133</v>
      </c>
      <c r="BE188" s="149">
        <f t="shared" si="24"/>
        <v>0</v>
      </c>
      <c r="BF188" s="149">
        <f t="shared" si="25"/>
        <v>0</v>
      </c>
      <c r="BG188" s="149">
        <f t="shared" si="26"/>
        <v>0</v>
      </c>
      <c r="BH188" s="149">
        <f t="shared" si="27"/>
        <v>0</v>
      </c>
      <c r="BI188" s="149">
        <f t="shared" si="28"/>
        <v>0</v>
      </c>
      <c r="BJ188" s="18" t="s">
        <v>82</v>
      </c>
      <c r="BK188" s="149">
        <f t="shared" si="29"/>
        <v>0</v>
      </c>
      <c r="BL188" s="18" t="s">
        <v>169</v>
      </c>
      <c r="BM188" s="148" t="s">
        <v>483</v>
      </c>
    </row>
    <row r="189" spans="1:65" s="2" customFormat="1" ht="24.2" customHeight="1">
      <c r="A189" s="30"/>
      <c r="B189" s="136"/>
      <c r="C189" s="137" t="s">
        <v>348</v>
      </c>
      <c r="D189" s="137" t="s">
        <v>134</v>
      </c>
      <c r="E189" s="138" t="s">
        <v>2065</v>
      </c>
      <c r="F189" s="139" t="s">
        <v>2066</v>
      </c>
      <c r="G189" s="140" t="s">
        <v>257</v>
      </c>
      <c r="H189" s="141">
        <v>4</v>
      </c>
      <c r="I189" s="242"/>
      <c r="J189" s="142">
        <f t="shared" si="20"/>
        <v>0</v>
      </c>
      <c r="K189" s="143"/>
      <c r="L189" s="31"/>
      <c r="M189" s="144" t="s">
        <v>1</v>
      </c>
      <c r="N189" s="145" t="s">
        <v>39</v>
      </c>
      <c r="O189" s="146">
        <v>0</v>
      </c>
      <c r="P189" s="146">
        <f t="shared" si="21"/>
        <v>0</v>
      </c>
      <c r="Q189" s="146">
        <v>0</v>
      </c>
      <c r="R189" s="146">
        <f t="shared" si="22"/>
        <v>0</v>
      </c>
      <c r="S189" s="146">
        <v>0</v>
      </c>
      <c r="T189" s="147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48" t="s">
        <v>169</v>
      </c>
      <c r="AT189" s="148" t="s">
        <v>134</v>
      </c>
      <c r="AU189" s="148" t="s">
        <v>84</v>
      </c>
      <c r="AY189" s="18" t="s">
        <v>133</v>
      </c>
      <c r="BE189" s="149">
        <f t="shared" si="24"/>
        <v>0</v>
      </c>
      <c r="BF189" s="149">
        <f t="shared" si="25"/>
        <v>0</v>
      </c>
      <c r="BG189" s="149">
        <f t="shared" si="26"/>
        <v>0</v>
      </c>
      <c r="BH189" s="149">
        <f t="shared" si="27"/>
        <v>0</v>
      </c>
      <c r="BI189" s="149">
        <f t="shared" si="28"/>
        <v>0</v>
      </c>
      <c r="BJ189" s="18" t="s">
        <v>82</v>
      </c>
      <c r="BK189" s="149">
        <f t="shared" si="29"/>
        <v>0</v>
      </c>
      <c r="BL189" s="18" t="s">
        <v>169</v>
      </c>
      <c r="BM189" s="148" t="s">
        <v>487</v>
      </c>
    </row>
    <row r="190" spans="1:65" s="2" customFormat="1" ht="16.5" customHeight="1">
      <c r="A190" s="30"/>
      <c r="B190" s="136"/>
      <c r="C190" s="184" t="s">
        <v>489</v>
      </c>
      <c r="D190" s="184" t="s">
        <v>244</v>
      </c>
      <c r="E190" s="185" t="s">
        <v>2067</v>
      </c>
      <c r="F190" s="186" t="s">
        <v>2068</v>
      </c>
      <c r="G190" s="187" t="s">
        <v>257</v>
      </c>
      <c r="H190" s="188">
        <v>2</v>
      </c>
      <c r="I190" s="245"/>
      <c r="J190" s="189">
        <f t="shared" si="20"/>
        <v>0</v>
      </c>
      <c r="K190" s="190"/>
      <c r="L190" s="191"/>
      <c r="M190" s="192" t="s">
        <v>1</v>
      </c>
      <c r="N190" s="193" t="s">
        <v>39</v>
      </c>
      <c r="O190" s="146">
        <v>0</v>
      </c>
      <c r="P190" s="146">
        <f t="shared" si="21"/>
        <v>0</v>
      </c>
      <c r="Q190" s="146">
        <v>0</v>
      </c>
      <c r="R190" s="146">
        <f t="shared" si="22"/>
        <v>0</v>
      </c>
      <c r="S190" s="146">
        <v>0</v>
      </c>
      <c r="T190" s="147">
        <f t="shared" si="2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48" t="s">
        <v>281</v>
      </c>
      <c r="AT190" s="148" t="s">
        <v>244</v>
      </c>
      <c r="AU190" s="148" t="s">
        <v>84</v>
      </c>
      <c r="AY190" s="18" t="s">
        <v>133</v>
      </c>
      <c r="BE190" s="149">
        <f t="shared" si="24"/>
        <v>0</v>
      </c>
      <c r="BF190" s="149">
        <f t="shared" si="25"/>
        <v>0</v>
      </c>
      <c r="BG190" s="149">
        <f t="shared" si="26"/>
        <v>0</v>
      </c>
      <c r="BH190" s="149">
        <f t="shared" si="27"/>
        <v>0</v>
      </c>
      <c r="BI190" s="149">
        <f t="shared" si="28"/>
        <v>0</v>
      </c>
      <c r="BJ190" s="18" t="s">
        <v>82</v>
      </c>
      <c r="BK190" s="149">
        <f t="shared" si="29"/>
        <v>0</v>
      </c>
      <c r="BL190" s="18" t="s">
        <v>169</v>
      </c>
      <c r="BM190" s="148" t="s">
        <v>492</v>
      </c>
    </row>
    <row r="191" spans="1:65" s="2" customFormat="1" ht="16.5" customHeight="1">
      <c r="A191" s="30"/>
      <c r="B191" s="136"/>
      <c r="C191" s="184" t="s">
        <v>358</v>
      </c>
      <c r="D191" s="184" t="s">
        <v>244</v>
      </c>
      <c r="E191" s="185" t="s">
        <v>2069</v>
      </c>
      <c r="F191" s="186" t="s">
        <v>2070</v>
      </c>
      <c r="G191" s="187" t="s">
        <v>257</v>
      </c>
      <c r="H191" s="188">
        <v>2</v>
      </c>
      <c r="I191" s="245"/>
      <c r="J191" s="189">
        <f t="shared" si="20"/>
        <v>0</v>
      </c>
      <c r="K191" s="190"/>
      <c r="L191" s="191"/>
      <c r="M191" s="192" t="s">
        <v>1</v>
      </c>
      <c r="N191" s="193" t="s">
        <v>39</v>
      </c>
      <c r="O191" s="146">
        <v>0</v>
      </c>
      <c r="P191" s="146">
        <f t="shared" si="21"/>
        <v>0</v>
      </c>
      <c r="Q191" s="146">
        <v>0</v>
      </c>
      <c r="R191" s="146">
        <f t="shared" si="22"/>
        <v>0</v>
      </c>
      <c r="S191" s="146">
        <v>0</v>
      </c>
      <c r="T191" s="147">
        <f t="shared" si="2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48" t="s">
        <v>281</v>
      </c>
      <c r="AT191" s="148" t="s">
        <v>244</v>
      </c>
      <c r="AU191" s="148" t="s">
        <v>84</v>
      </c>
      <c r="AY191" s="18" t="s">
        <v>133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18" t="s">
        <v>82</v>
      </c>
      <c r="BK191" s="149">
        <f t="shared" si="29"/>
        <v>0</v>
      </c>
      <c r="BL191" s="18" t="s">
        <v>169</v>
      </c>
      <c r="BM191" s="148" t="s">
        <v>496</v>
      </c>
    </row>
    <row r="192" spans="1:65" s="2" customFormat="1" ht="24.2" customHeight="1">
      <c r="A192" s="30"/>
      <c r="B192" s="136"/>
      <c r="C192" s="137" t="s">
        <v>497</v>
      </c>
      <c r="D192" s="137" t="s">
        <v>134</v>
      </c>
      <c r="E192" s="138" t="s">
        <v>2071</v>
      </c>
      <c r="F192" s="139" t="s">
        <v>2072</v>
      </c>
      <c r="G192" s="140" t="s">
        <v>240</v>
      </c>
      <c r="H192" s="141">
        <v>9</v>
      </c>
      <c r="I192" s="242"/>
      <c r="J192" s="142">
        <f t="shared" si="20"/>
        <v>0</v>
      </c>
      <c r="K192" s="143"/>
      <c r="L192" s="31"/>
      <c r="M192" s="144" t="s">
        <v>1</v>
      </c>
      <c r="N192" s="145" t="s">
        <v>39</v>
      </c>
      <c r="O192" s="146">
        <v>0</v>
      </c>
      <c r="P192" s="146">
        <f t="shared" si="21"/>
        <v>0</v>
      </c>
      <c r="Q192" s="146">
        <v>0</v>
      </c>
      <c r="R192" s="146">
        <f t="shared" si="22"/>
        <v>0</v>
      </c>
      <c r="S192" s="146">
        <v>0</v>
      </c>
      <c r="T192" s="147">
        <f t="shared" si="2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48" t="s">
        <v>169</v>
      </c>
      <c r="AT192" s="148" t="s">
        <v>134</v>
      </c>
      <c r="AU192" s="148" t="s">
        <v>84</v>
      </c>
      <c r="AY192" s="18" t="s">
        <v>133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18" t="s">
        <v>82</v>
      </c>
      <c r="BK192" s="149">
        <f t="shared" si="29"/>
        <v>0</v>
      </c>
      <c r="BL192" s="18" t="s">
        <v>169</v>
      </c>
      <c r="BM192" s="148" t="s">
        <v>500</v>
      </c>
    </row>
    <row r="193" spans="1:65" s="2" customFormat="1" ht="33" customHeight="1">
      <c r="A193" s="30"/>
      <c r="B193" s="136"/>
      <c r="C193" s="184" t="s">
        <v>361</v>
      </c>
      <c r="D193" s="184" t="s">
        <v>244</v>
      </c>
      <c r="E193" s="185" t="s">
        <v>2073</v>
      </c>
      <c r="F193" s="186" t="s">
        <v>2074</v>
      </c>
      <c r="G193" s="187" t="s">
        <v>257</v>
      </c>
      <c r="H193" s="188">
        <v>1</v>
      </c>
      <c r="I193" s="245"/>
      <c r="J193" s="189">
        <f t="shared" si="20"/>
        <v>0</v>
      </c>
      <c r="K193" s="190"/>
      <c r="L193" s="191"/>
      <c r="M193" s="192" t="s">
        <v>1</v>
      </c>
      <c r="N193" s="193" t="s">
        <v>39</v>
      </c>
      <c r="O193" s="146">
        <v>0</v>
      </c>
      <c r="P193" s="146">
        <f t="shared" si="21"/>
        <v>0</v>
      </c>
      <c r="Q193" s="146">
        <v>0</v>
      </c>
      <c r="R193" s="146">
        <f t="shared" si="22"/>
        <v>0</v>
      </c>
      <c r="S193" s="146">
        <v>0</v>
      </c>
      <c r="T193" s="147">
        <f t="shared" si="2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48" t="s">
        <v>281</v>
      </c>
      <c r="AT193" s="148" t="s">
        <v>244</v>
      </c>
      <c r="AU193" s="148" t="s">
        <v>84</v>
      </c>
      <c r="AY193" s="18" t="s">
        <v>133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18" t="s">
        <v>82</v>
      </c>
      <c r="BK193" s="149">
        <f t="shared" si="29"/>
        <v>0</v>
      </c>
      <c r="BL193" s="18" t="s">
        <v>169</v>
      </c>
      <c r="BM193" s="148" t="s">
        <v>503</v>
      </c>
    </row>
    <row r="194" spans="1:65" s="2" customFormat="1" ht="24.2" customHeight="1">
      <c r="A194" s="30"/>
      <c r="B194" s="136"/>
      <c r="C194" s="137" t="s">
        <v>504</v>
      </c>
      <c r="D194" s="137" t="s">
        <v>134</v>
      </c>
      <c r="E194" s="138" t="s">
        <v>2075</v>
      </c>
      <c r="F194" s="139" t="s">
        <v>2076</v>
      </c>
      <c r="G194" s="140" t="s">
        <v>240</v>
      </c>
      <c r="H194" s="141">
        <v>21</v>
      </c>
      <c r="I194" s="242"/>
      <c r="J194" s="142">
        <f t="shared" si="20"/>
        <v>0</v>
      </c>
      <c r="K194" s="143"/>
      <c r="L194" s="31"/>
      <c r="M194" s="144" t="s">
        <v>1</v>
      </c>
      <c r="N194" s="145" t="s">
        <v>39</v>
      </c>
      <c r="O194" s="146">
        <v>0</v>
      </c>
      <c r="P194" s="146">
        <f t="shared" si="21"/>
        <v>0</v>
      </c>
      <c r="Q194" s="146">
        <v>0</v>
      </c>
      <c r="R194" s="146">
        <f t="shared" si="22"/>
        <v>0</v>
      </c>
      <c r="S194" s="146">
        <v>0</v>
      </c>
      <c r="T194" s="147">
        <f t="shared" si="2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48" t="s">
        <v>169</v>
      </c>
      <c r="AT194" s="148" t="s">
        <v>134</v>
      </c>
      <c r="AU194" s="148" t="s">
        <v>84</v>
      </c>
      <c r="AY194" s="18" t="s">
        <v>133</v>
      </c>
      <c r="BE194" s="149">
        <f t="shared" si="24"/>
        <v>0</v>
      </c>
      <c r="BF194" s="149">
        <f t="shared" si="25"/>
        <v>0</v>
      </c>
      <c r="BG194" s="149">
        <f t="shared" si="26"/>
        <v>0</v>
      </c>
      <c r="BH194" s="149">
        <f t="shared" si="27"/>
        <v>0</v>
      </c>
      <c r="BI194" s="149">
        <f t="shared" si="28"/>
        <v>0</v>
      </c>
      <c r="BJ194" s="18" t="s">
        <v>82</v>
      </c>
      <c r="BK194" s="149">
        <f t="shared" si="29"/>
        <v>0</v>
      </c>
      <c r="BL194" s="18" t="s">
        <v>169</v>
      </c>
      <c r="BM194" s="148" t="s">
        <v>507</v>
      </c>
    </row>
    <row r="195" spans="2:51" s="14" customFormat="1" ht="11.25">
      <c r="B195" s="170"/>
      <c r="D195" s="150" t="s">
        <v>230</v>
      </c>
      <c r="E195" s="171" t="s">
        <v>1</v>
      </c>
      <c r="F195" s="172" t="s">
        <v>2077</v>
      </c>
      <c r="H195" s="173">
        <v>21</v>
      </c>
      <c r="L195" s="170"/>
      <c r="M195" s="174"/>
      <c r="N195" s="175"/>
      <c r="O195" s="175"/>
      <c r="P195" s="175"/>
      <c r="Q195" s="175"/>
      <c r="R195" s="175"/>
      <c r="S195" s="175"/>
      <c r="T195" s="176"/>
      <c r="AT195" s="171" t="s">
        <v>230</v>
      </c>
      <c r="AU195" s="171" t="s">
        <v>84</v>
      </c>
      <c r="AV195" s="14" t="s">
        <v>84</v>
      </c>
      <c r="AW195" s="14" t="s">
        <v>30</v>
      </c>
      <c r="AX195" s="14" t="s">
        <v>74</v>
      </c>
      <c r="AY195" s="171" t="s">
        <v>133</v>
      </c>
    </row>
    <row r="196" spans="2:51" s="15" customFormat="1" ht="11.25">
      <c r="B196" s="177"/>
      <c r="D196" s="150" t="s">
        <v>230</v>
      </c>
      <c r="E196" s="178" t="s">
        <v>1</v>
      </c>
      <c r="F196" s="179" t="s">
        <v>233</v>
      </c>
      <c r="H196" s="180">
        <v>21</v>
      </c>
      <c r="L196" s="177"/>
      <c r="M196" s="181"/>
      <c r="N196" s="182"/>
      <c r="O196" s="182"/>
      <c r="P196" s="182"/>
      <c r="Q196" s="182"/>
      <c r="R196" s="182"/>
      <c r="S196" s="182"/>
      <c r="T196" s="183"/>
      <c r="AT196" s="178" t="s">
        <v>230</v>
      </c>
      <c r="AU196" s="178" t="s">
        <v>84</v>
      </c>
      <c r="AV196" s="15" t="s">
        <v>138</v>
      </c>
      <c r="AW196" s="15" t="s">
        <v>30</v>
      </c>
      <c r="AX196" s="15" t="s">
        <v>82</v>
      </c>
      <c r="AY196" s="178" t="s">
        <v>133</v>
      </c>
    </row>
    <row r="197" spans="1:65" s="2" customFormat="1" ht="33" customHeight="1">
      <c r="A197" s="30"/>
      <c r="B197" s="136"/>
      <c r="C197" s="184" t="s">
        <v>368</v>
      </c>
      <c r="D197" s="184" t="s">
        <v>244</v>
      </c>
      <c r="E197" s="185" t="s">
        <v>2078</v>
      </c>
      <c r="F197" s="186" t="s">
        <v>2079</v>
      </c>
      <c r="G197" s="187" t="s">
        <v>257</v>
      </c>
      <c r="H197" s="188">
        <v>1</v>
      </c>
      <c r="I197" s="245"/>
      <c r="J197" s="189">
        <f aca="true" t="shared" si="30" ref="J197:J210">ROUND(I197*H197,2)</f>
        <v>0</v>
      </c>
      <c r="K197" s="190"/>
      <c r="L197" s="191"/>
      <c r="M197" s="192" t="s">
        <v>1</v>
      </c>
      <c r="N197" s="193" t="s">
        <v>39</v>
      </c>
      <c r="O197" s="146">
        <v>0</v>
      </c>
      <c r="P197" s="146">
        <f aca="true" t="shared" si="31" ref="P197:P210">O197*H197</f>
        <v>0</v>
      </c>
      <c r="Q197" s="146">
        <v>0</v>
      </c>
      <c r="R197" s="146">
        <f aca="true" t="shared" si="32" ref="R197:R210">Q197*H197</f>
        <v>0</v>
      </c>
      <c r="S197" s="146">
        <v>0</v>
      </c>
      <c r="T197" s="147">
        <f aca="true" t="shared" si="33" ref="T197:T210"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48" t="s">
        <v>281</v>
      </c>
      <c r="AT197" s="148" t="s">
        <v>244</v>
      </c>
      <c r="AU197" s="148" t="s">
        <v>84</v>
      </c>
      <c r="AY197" s="18" t="s">
        <v>133</v>
      </c>
      <c r="BE197" s="149">
        <f aca="true" t="shared" si="34" ref="BE197:BE210">IF(N197="základní",J197,0)</f>
        <v>0</v>
      </c>
      <c r="BF197" s="149">
        <f aca="true" t="shared" si="35" ref="BF197:BF210">IF(N197="snížená",J197,0)</f>
        <v>0</v>
      </c>
      <c r="BG197" s="149">
        <f aca="true" t="shared" si="36" ref="BG197:BG210">IF(N197="zákl. přenesená",J197,0)</f>
        <v>0</v>
      </c>
      <c r="BH197" s="149">
        <f aca="true" t="shared" si="37" ref="BH197:BH210">IF(N197="sníž. přenesená",J197,0)</f>
        <v>0</v>
      </c>
      <c r="BI197" s="149">
        <f aca="true" t="shared" si="38" ref="BI197:BI210">IF(N197="nulová",J197,0)</f>
        <v>0</v>
      </c>
      <c r="BJ197" s="18" t="s">
        <v>82</v>
      </c>
      <c r="BK197" s="149">
        <f aca="true" t="shared" si="39" ref="BK197:BK210">ROUND(I197*H197,2)</f>
        <v>0</v>
      </c>
      <c r="BL197" s="18" t="s">
        <v>169</v>
      </c>
      <c r="BM197" s="148" t="s">
        <v>510</v>
      </c>
    </row>
    <row r="198" spans="1:65" s="2" customFormat="1" ht="33" customHeight="1">
      <c r="A198" s="30"/>
      <c r="B198" s="136"/>
      <c r="C198" s="184" t="s">
        <v>511</v>
      </c>
      <c r="D198" s="184" t="s">
        <v>244</v>
      </c>
      <c r="E198" s="185" t="s">
        <v>2080</v>
      </c>
      <c r="F198" s="186" t="s">
        <v>2081</v>
      </c>
      <c r="G198" s="187" t="s">
        <v>257</v>
      </c>
      <c r="H198" s="188">
        <v>1</v>
      </c>
      <c r="I198" s="245"/>
      <c r="J198" s="189">
        <f t="shared" si="30"/>
        <v>0</v>
      </c>
      <c r="K198" s="190"/>
      <c r="L198" s="191"/>
      <c r="M198" s="192" t="s">
        <v>1</v>
      </c>
      <c r="N198" s="193" t="s">
        <v>39</v>
      </c>
      <c r="O198" s="146">
        <v>0</v>
      </c>
      <c r="P198" s="146">
        <f t="shared" si="31"/>
        <v>0</v>
      </c>
      <c r="Q198" s="146">
        <v>0</v>
      </c>
      <c r="R198" s="146">
        <f t="shared" si="32"/>
        <v>0</v>
      </c>
      <c r="S198" s="146">
        <v>0</v>
      </c>
      <c r="T198" s="147">
        <f t="shared" si="3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48" t="s">
        <v>281</v>
      </c>
      <c r="AT198" s="148" t="s">
        <v>244</v>
      </c>
      <c r="AU198" s="148" t="s">
        <v>84</v>
      </c>
      <c r="AY198" s="18" t="s">
        <v>133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8" t="s">
        <v>82</v>
      </c>
      <c r="BK198" s="149">
        <f t="shared" si="39"/>
        <v>0</v>
      </c>
      <c r="BL198" s="18" t="s">
        <v>169</v>
      </c>
      <c r="BM198" s="148" t="s">
        <v>514</v>
      </c>
    </row>
    <row r="199" spans="1:65" s="2" customFormat="1" ht="33" customHeight="1">
      <c r="A199" s="30"/>
      <c r="B199" s="136"/>
      <c r="C199" s="184" t="s">
        <v>372</v>
      </c>
      <c r="D199" s="184" t="s">
        <v>244</v>
      </c>
      <c r="E199" s="185" t="s">
        <v>2082</v>
      </c>
      <c r="F199" s="186" t="s">
        <v>2083</v>
      </c>
      <c r="G199" s="187" t="s">
        <v>257</v>
      </c>
      <c r="H199" s="188">
        <v>1</v>
      </c>
      <c r="I199" s="245"/>
      <c r="J199" s="189">
        <f t="shared" si="30"/>
        <v>0</v>
      </c>
      <c r="K199" s="190"/>
      <c r="L199" s="191"/>
      <c r="M199" s="192" t="s">
        <v>1</v>
      </c>
      <c r="N199" s="193" t="s">
        <v>39</v>
      </c>
      <c r="O199" s="146">
        <v>0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48" t="s">
        <v>281</v>
      </c>
      <c r="AT199" s="148" t="s">
        <v>244</v>
      </c>
      <c r="AU199" s="148" t="s">
        <v>84</v>
      </c>
      <c r="AY199" s="18" t="s">
        <v>133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8" t="s">
        <v>82</v>
      </c>
      <c r="BK199" s="149">
        <f t="shared" si="39"/>
        <v>0</v>
      </c>
      <c r="BL199" s="18" t="s">
        <v>169</v>
      </c>
      <c r="BM199" s="148" t="s">
        <v>518</v>
      </c>
    </row>
    <row r="200" spans="1:65" s="2" customFormat="1" ht="24.2" customHeight="1">
      <c r="A200" s="30"/>
      <c r="B200" s="136"/>
      <c r="C200" s="137" t="s">
        <v>519</v>
      </c>
      <c r="D200" s="137" t="s">
        <v>134</v>
      </c>
      <c r="E200" s="138" t="s">
        <v>2084</v>
      </c>
      <c r="F200" s="139" t="s">
        <v>2085</v>
      </c>
      <c r="G200" s="140" t="s">
        <v>240</v>
      </c>
      <c r="H200" s="141">
        <v>35</v>
      </c>
      <c r="I200" s="242"/>
      <c r="J200" s="142">
        <f t="shared" si="30"/>
        <v>0</v>
      </c>
      <c r="K200" s="143"/>
      <c r="L200" s="31"/>
      <c r="M200" s="144" t="s">
        <v>1</v>
      </c>
      <c r="N200" s="145" t="s">
        <v>39</v>
      </c>
      <c r="O200" s="146">
        <v>0</v>
      </c>
      <c r="P200" s="146">
        <f t="shared" si="31"/>
        <v>0</v>
      </c>
      <c r="Q200" s="146">
        <v>0</v>
      </c>
      <c r="R200" s="146">
        <f t="shared" si="32"/>
        <v>0</v>
      </c>
      <c r="S200" s="146">
        <v>0</v>
      </c>
      <c r="T200" s="147">
        <f t="shared" si="3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48" t="s">
        <v>169</v>
      </c>
      <c r="AT200" s="148" t="s">
        <v>134</v>
      </c>
      <c r="AU200" s="148" t="s">
        <v>84</v>
      </c>
      <c r="AY200" s="18" t="s">
        <v>133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8" t="s">
        <v>82</v>
      </c>
      <c r="BK200" s="149">
        <f t="shared" si="39"/>
        <v>0</v>
      </c>
      <c r="BL200" s="18" t="s">
        <v>169</v>
      </c>
      <c r="BM200" s="148" t="s">
        <v>522</v>
      </c>
    </row>
    <row r="201" spans="1:65" s="2" customFormat="1" ht="24.2" customHeight="1">
      <c r="A201" s="30"/>
      <c r="B201" s="136"/>
      <c r="C201" s="137" t="s">
        <v>384</v>
      </c>
      <c r="D201" s="137" t="s">
        <v>134</v>
      </c>
      <c r="E201" s="138" t="s">
        <v>2086</v>
      </c>
      <c r="F201" s="139" t="s">
        <v>2087</v>
      </c>
      <c r="G201" s="140" t="s">
        <v>240</v>
      </c>
      <c r="H201" s="141">
        <v>5</v>
      </c>
      <c r="I201" s="242"/>
      <c r="J201" s="142">
        <f t="shared" si="30"/>
        <v>0</v>
      </c>
      <c r="K201" s="143"/>
      <c r="L201" s="31"/>
      <c r="M201" s="144" t="s">
        <v>1</v>
      </c>
      <c r="N201" s="145" t="s">
        <v>39</v>
      </c>
      <c r="O201" s="146">
        <v>0</v>
      </c>
      <c r="P201" s="146">
        <f t="shared" si="31"/>
        <v>0</v>
      </c>
      <c r="Q201" s="146">
        <v>0</v>
      </c>
      <c r="R201" s="146">
        <f t="shared" si="32"/>
        <v>0</v>
      </c>
      <c r="S201" s="146">
        <v>0</v>
      </c>
      <c r="T201" s="147">
        <f t="shared" si="3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48" t="s">
        <v>169</v>
      </c>
      <c r="AT201" s="148" t="s">
        <v>134</v>
      </c>
      <c r="AU201" s="148" t="s">
        <v>84</v>
      </c>
      <c r="AY201" s="18" t="s">
        <v>133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8" t="s">
        <v>82</v>
      </c>
      <c r="BK201" s="149">
        <f t="shared" si="39"/>
        <v>0</v>
      </c>
      <c r="BL201" s="18" t="s">
        <v>169</v>
      </c>
      <c r="BM201" s="148" t="s">
        <v>527</v>
      </c>
    </row>
    <row r="202" spans="1:65" s="2" customFormat="1" ht="24.2" customHeight="1">
      <c r="A202" s="30"/>
      <c r="B202" s="136"/>
      <c r="C202" s="137" t="s">
        <v>532</v>
      </c>
      <c r="D202" s="137" t="s">
        <v>134</v>
      </c>
      <c r="E202" s="138" t="s">
        <v>2088</v>
      </c>
      <c r="F202" s="139" t="s">
        <v>2089</v>
      </c>
      <c r="G202" s="140" t="s">
        <v>240</v>
      </c>
      <c r="H202" s="141">
        <v>4</v>
      </c>
      <c r="I202" s="242"/>
      <c r="J202" s="142">
        <f t="shared" si="30"/>
        <v>0</v>
      </c>
      <c r="K202" s="143"/>
      <c r="L202" s="31"/>
      <c r="M202" s="144" t="s">
        <v>1</v>
      </c>
      <c r="N202" s="145" t="s">
        <v>39</v>
      </c>
      <c r="O202" s="146">
        <v>0</v>
      </c>
      <c r="P202" s="146">
        <f t="shared" si="31"/>
        <v>0</v>
      </c>
      <c r="Q202" s="146">
        <v>0</v>
      </c>
      <c r="R202" s="146">
        <f t="shared" si="32"/>
        <v>0</v>
      </c>
      <c r="S202" s="146">
        <v>0</v>
      </c>
      <c r="T202" s="147">
        <f t="shared" si="3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48" t="s">
        <v>169</v>
      </c>
      <c r="AT202" s="148" t="s">
        <v>134</v>
      </c>
      <c r="AU202" s="148" t="s">
        <v>84</v>
      </c>
      <c r="AY202" s="18" t="s">
        <v>133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18" t="s">
        <v>82</v>
      </c>
      <c r="BK202" s="149">
        <f t="shared" si="39"/>
        <v>0</v>
      </c>
      <c r="BL202" s="18" t="s">
        <v>169</v>
      </c>
      <c r="BM202" s="148" t="s">
        <v>535</v>
      </c>
    </row>
    <row r="203" spans="1:65" s="2" customFormat="1" ht="21.75" customHeight="1">
      <c r="A203" s="30"/>
      <c r="B203" s="136"/>
      <c r="C203" s="137" t="s">
        <v>392</v>
      </c>
      <c r="D203" s="137" t="s">
        <v>134</v>
      </c>
      <c r="E203" s="138" t="s">
        <v>2090</v>
      </c>
      <c r="F203" s="139" t="s">
        <v>2091</v>
      </c>
      <c r="G203" s="140" t="s">
        <v>240</v>
      </c>
      <c r="H203" s="141">
        <v>8</v>
      </c>
      <c r="I203" s="242"/>
      <c r="J203" s="142">
        <f t="shared" si="30"/>
        <v>0</v>
      </c>
      <c r="K203" s="143"/>
      <c r="L203" s="31"/>
      <c r="M203" s="144" t="s">
        <v>1</v>
      </c>
      <c r="N203" s="145" t="s">
        <v>39</v>
      </c>
      <c r="O203" s="146">
        <v>0</v>
      </c>
      <c r="P203" s="146">
        <f t="shared" si="31"/>
        <v>0</v>
      </c>
      <c r="Q203" s="146">
        <v>0</v>
      </c>
      <c r="R203" s="146">
        <f t="shared" si="32"/>
        <v>0</v>
      </c>
      <c r="S203" s="146">
        <v>0</v>
      </c>
      <c r="T203" s="147">
        <f t="shared" si="3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48" t="s">
        <v>169</v>
      </c>
      <c r="AT203" s="148" t="s">
        <v>134</v>
      </c>
      <c r="AU203" s="148" t="s">
        <v>84</v>
      </c>
      <c r="AY203" s="18" t="s">
        <v>133</v>
      </c>
      <c r="BE203" s="149">
        <f t="shared" si="34"/>
        <v>0</v>
      </c>
      <c r="BF203" s="149">
        <f t="shared" si="35"/>
        <v>0</v>
      </c>
      <c r="BG203" s="149">
        <f t="shared" si="36"/>
        <v>0</v>
      </c>
      <c r="BH203" s="149">
        <f t="shared" si="37"/>
        <v>0</v>
      </c>
      <c r="BI203" s="149">
        <f t="shared" si="38"/>
        <v>0</v>
      </c>
      <c r="BJ203" s="18" t="s">
        <v>82</v>
      </c>
      <c r="BK203" s="149">
        <f t="shared" si="39"/>
        <v>0</v>
      </c>
      <c r="BL203" s="18" t="s">
        <v>169</v>
      </c>
      <c r="BM203" s="148" t="s">
        <v>540</v>
      </c>
    </row>
    <row r="204" spans="1:65" s="2" customFormat="1" ht="21.75" customHeight="1">
      <c r="A204" s="30"/>
      <c r="B204" s="136"/>
      <c r="C204" s="137" t="s">
        <v>541</v>
      </c>
      <c r="D204" s="137" t="s">
        <v>134</v>
      </c>
      <c r="E204" s="138" t="s">
        <v>2092</v>
      </c>
      <c r="F204" s="139" t="s">
        <v>2093</v>
      </c>
      <c r="G204" s="140" t="s">
        <v>240</v>
      </c>
      <c r="H204" s="141">
        <v>14</v>
      </c>
      <c r="I204" s="242"/>
      <c r="J204" s="142">
        <f t="shared" si="30"/>
        <v>0</v>
      </c>
      <c r="K204" s="143"/>
      <c r="L204" s="31"/>
      <c r="M204" s="144" t="s">
        <v>1</v>
      </c>
      <c r="N204" s="145" t="s">
        <v>39</v>
      </c>
      <c r="O204" s="146">
        <v>0</v>
      </c>
      <c r="P204" s="146">
        <f t="shared" si="31"/>
        <v>0</v>
      </c>
      <c r="Q204" s="146">
        <v>0</v>
      </c>
      <c r="R204" s="146">
        <f t="shared" si="32"/>
        <v>0</v>
      </c>
      <c r="S204" s="146">
        <v>0</v>
      </c>
      <c r="T204" s="147">
        <f t="shared" si="3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48" t="s">
        <v>169</v>
      </c>
      <c r="AT204" s="148" t="s">
        <v>134</v>
      </c>
      <c r="AU204" s="148" t="s">
        <v>84</v>
      </c>
      <c r="AY204" s="18" t="s">
        <v>133</v>
      </c>
      <c r="BE204" s="149">
        <f t="shared" si="34"/>
        <v>0</v>
      </c>
      <c r="BF204" s="149">
        <f t="shared" si="35"/>
        <v>0</v>
      </c>
      <c r="BG204" s="149">
        <f t="shared" si="36"/>
        <v>0</v>
      </c>
      <c r="BH204" s="149">
        <f t="shared" si="37"/>
        <v>0</v>
      </c>
      <c r="BI204" s="149">
        <f t="shared" si="38"/>
        <v>0</v>
      </c>
      <c r="BJ204" s="18" t="s">
        <v>82</v>
      </c>
      <c r="BK204" s="149">
        <f t="shared" si="39"/>
        <v>0</v>
      </c>
      <c r="BL204" s="18" t="s">
        <v>169</v>
      </c>
      <c r="BM204" s="148" t="s">
        <v>544</v>
      </c>
    </row>
    <row r="205" spans="1:65" s="2" customFormat="1" ht="21.75" customHeight="1">
      <c r="A205" s="30"/>
      <c r="B205" s="136"/>
      <c r="C205" s="137" t="s">
        <v>396</v>
      </c>
      <c r="D205" s="137" t="s">
        <v>134</v>
      </c>
      <c r="E205" s="138" t="s">
        <v>2094</v>
      </c>
      <c r="F205" s="139" t="s">
        <v>2095</v>
      </c>
      <c r="G205" s="140" t="s">
        <v>240</v>
      </c>
      <c r="H205" s="141">
        <v>8</v>
      </c>
      <c r="I205" s="242"/>
      <c r="J205" s="142">
        <f t="shared" si="30"/>
        <v>0</v>
      </c>
      <c r="K205" s="143"/>
      <c r="L205" s="31"/>
      <c r="M205" s="144" t="s">
        <v>1</v>
      </c>
      <c r="N205" s="145" t="s">
        <v>39</v>
      </c>
      <c r="O205" s="146">
        <v>0</v>
      </c>
      <c r="P205" s="146">
        <f t="shared" si="31"/>
        <v>0</v>
      </c>
      <c r="Q205" s="146">
        <v>0</v>
      </c>
      <c r="R205" s="146">
        <f t="shared" si="32"/>
        <v>0</v>
      </c>
      <c r="S205" s="146">
        <v>0</v>
      </c>
      <c r="T205" s="147">
        <f t="shared" si="3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48" t="s">
        <v>169</v>
      </c>
      <c r="AT205" s="148" t="s">
        <v>134</v>
      </c>
      <c r="AU205" s="148" t="s">
        <v>84</v>
      </c>
      <c r="AY205" s="18" t="s">
        <v>133</v>
      </c>
      <c r="BE205" s="149">
        <f t="shared" si="34"/>
        <v>0</v>
      </c>
      <c r="BF205" s="149">
        <f t="shared" si="35"/>
        <v>0</v>
      </c>
      <c r="BG205" s="149">
        <f t="shared" si="36"/>
        <v>0</v>
      </c>
      <c r="BH205" s="149">
        <f t="shared" si="37"/>
        <v>0</v>
      </c>
      <c r="BI205" s="149">
        <f t="shared" si="38"/>
        <v>0</v>
      </c>
      <c r="BJ205" s="18" t="s">
        <v>82</v>
      </c>
      <c r="BK205" s="149">
        <f t="shared" si="39"/>
        <v>0</v>
      </c>
      <c r="BL205" s="18" t="s">
        <v>169</v>
      </c>
      <c r="BM205" s="148" t="s">
        <v>549</v>
      </c>
    </row>
    <row r="206" spans="1:65" s="2" customFormat="1" ht="21.75" customHeight="1">
      <c r="A206" s="30"/>
      <c r="B206" s="136"/>
      <c r="C206" s="137" t="s">
        <v>550</v>
      </c>
      <c r="D206" s="137" t="s">
        <v>134</v>
      </c>
      <c r="E206" s="138" t="s">
        <v>2096</v>
      </c>
      <c r="F206" s="139" t="s">
        <v>2097</v>
      </c>
      <c r="G206" s="140" t="s">
        <v>240</v>
      </c>
      <c r="H206" s="141">
        <v>21</v>
      </c>
      <c r="I206" s="242"/>
      <c r="J206" s="142">
        <f t="shared" si="30"/>
        <v>0</v>
      </c>
      <c r="K206" s="143"/>
      <c r="L206" s="31"/>
      <c r="M206" s="144" t="s">
        <v>1</v>
      </c>
      <c r="N206" s="145" t="s">
        <v>39</v>
      </c>
      <c r="O206" s="146">
        <v>0</v>
      </c>
      <c r="P206" s="146">
        <f t="shared" si="31"/>
        <v>0</v>
      </c>
      <c r="Q206" s="146">
        <v>0</v>
      </c>
      <c r="R206" s="146">
        <f t="shared" si="32"/>
        <v>0</v>
      </c>
      <c r="S206" s="146">
        <v>0</v>
      </c>
      <c r="T206" s="147">
        <f t="shared" si="3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48" t="s">
        <v>169</v>
      </c>
      <c r="AT206" s="148" t="s">
        <v>134</v>
      </c>
      <c r="AU206" s="148" t="s">
        <v>84</v>
      </c>
      <c r="AY206" s="18" t="s">
        <v>133</v>
      </c>
      <c r="BE206" s="149">
        <f t="shared" si="34"/>
        <v>0</v>
      </c>
      <c r="BF206" s="149">
        <f t="shared" si="35"/>
        <v>0</v>
      </c>
      <c r="BG206" s="149">
        <f t="shared" si="36"/>
        <v>0</v>
      </c>
      <c r="BH206" s="149">
        <f t="shared" si="37"/>
        <v>0</v>
      </c>
      <c r="BI206" s="149">
        <f t="shared" si="38"/>
        <v>0</v>
      </c>
      <c r="BJ206" s="18" t="s">
        <v>82</v>
      </c>
      <c r="BK206" s="149">
        <f t="shared" si="39"/>
        <v>0</v>
      </c>
      <c r="BL206" s="18" t="s">
        <v>169</v>
      </c>
      <c r="BM206" s="148" t="s">
        <v>553</v>
      </c>
    </row>
    <row r="207" spans="1:65" s="2" customFormat="1" ht="33" customHeight="1">
      <c r="A207" s="30"/>
      <c r="B207" s="136"/>
      <c r="C207" s="137" t="s">
        <v>400</v>
      </c>
      <c r="D207" s="137" t="s">
        <v>134</v>
      </c>
      <c r="E207" s="138" t="s">
        <v>2098</v>
      </c>
      <c r="F207" s="139" t="s">
        <v>2099</v>
      </c>
      <c r="G207" s="140" t="s">
        <v>257</v>
      </c>
      <c r="H207" s="141">
        <v>1</v>
      </c>
      <c r="I207" s="242"/>
      <c r="J207" s="142">
        <f t="shared" si="30"/>
        <v>0</v>
      </c>
      <c r="K207" s="143"/>
      <c r="L207" s="31"/>
      <c r="M207" s="144" t="s">
        <v>1</v>
      </c>
      <c r="N207" s="145" t="s">
        <v>39</v>
      </c>
      <c r="O207" s="146">
        <v>0</v>
      </c>
      <c r="P207" s="146">
        <f t="shared" si="31"/>
        <v>0</v>
      </c>
      <c r="Q207" s="146">
        <v>0</v>
      </c>
      <c r="R207" s="146">
        <f t="shared" si="32"/>
        <v>0</v>
      </c>
      <c r="S207" s="146">
        <v>0</v>
      </c>
      <c r="T207" s="147">
        <f t="shared" si="3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48" t="s">
        <v>169</v>
      </c>
      <c r="AT207" s="148" t="s">
        <v>134</v>
      </c>
      <c r="AU207" s="148" t="s">
        <v>84</v>
      </c>
      <c r="AY207" s="18" t="s">
        <v>133</v>
      </c>
      <c r="BE207" s="149">
        <f t="shared" si="34"/>
        <v>0</v>
      </c>
      <c r="BF207" s="149">
        <f t="shared" si="35"/>
        <v>0</v>
      </c>
      <c r="BG207" s="149">
        <f t="shared" si="36"/>
        <v>0</v>
      </c>
      <c r="BH207" s="149">
        <f t="shared" si="37"/>
        <v>0</v>
      </c>
      <c r="BI207" s="149">
        <f t="shared" si="38"/>
        <v>0</v>
      </c>
      <c r="BJ207" s="18" t="s">
        <v>82</v>
      </c>
      <c r="BK207" s="149">
        <f t="shared" si="39"/>
        <v>0</v>
      </c>
      <c r="BL207" s="18" t="s">
        <v>169</v>
      </c>
      <c r="BM207" s="148" t="s">
        <v>557</v>
      </c>
    </row>
    <row r="208" spans="1:65" s="2" customFormat="1" ht="66.75" customHeight="1">
      <c r="A208" s="30"/>
      <c r="B208" s="136"/>
      <c r="C208" s="184" t="s">
        <v>566</v>
      </c>
      <c r="D208" s="184" t="s">
        <v>244</v>
      </c>
      <c r="E208" s="185" t="s">
        <v>2100</v>
      </c>
      <c r="F208" s="186" t="s">
        <v>2101</v>
      </c>
      <c r="G208" s="187" t="s">
        <v>1955</v>
      </c>
      <c r="H208" s="188">
        <v>1</v>
      </c>
      <c r="I208" s="245"/>
      <c r="J208" s="189">
        <f t="shared" si="30"/>
        <v>0</v>
      </c>
      <c r="K208" s="190"/>
      <c r="L208" s="191"/>
      <c r="M208" s="192" t="s">
        <v>1</v>
      </c>
      <c r="N208" s="193" t="s">
        <v>39</v>
      </c>
      <c r="O208" s="146">
        <v>0</v>
      </c>
      <c r="P208" s="146">
        <f t="shared" si="31"/>
        <v>0</v>
      </c>
      <c r="Q208" s="146">
        <v>0</v>
      </c>
      <c r="R208" s="146">
        <f t="shared" si="32"/>
        <v>0</v>
      </c>
      <c r="S208" s="146">
        <v>0</v>
      </c>
      <c r="T208" s="147">
        <f t="shared" si="3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48" t="s">
        <v>281</v>
      </c>
      <c r="AT208" s="148" t="s">
        <v>244</v>
      </c>
      <c r="AU208" s="148" t="s">
        <v>84</v>
      </c>
      <c r="AY208" s="18" t="s">
        <v>133</v>
      </c>
      <c r="BE208" s="149">
        <f t="shared" si="34"/>
        <v>0</v>
      </c>
      <c r="BF208" s="149">
        <f t="shared" si="35"/>
        <v>0</v>
      </c>
      <c r="BG208" s="149">
        <f t="shared" si="36"/>
        <v>0</v>
      </c>
      <c r="BH208" s="149">
        <f t="shared" si="37"/>
        <v>0</v>
      </c>
      <c r="BI208" s="149">
        <f t="shared" si="38"/>
        <v>0</v>
      </c>
      <c r="BJ208" s="18" t="s">
        <v>82</v>
      </c>
      <c r="BK208" s="149">
        <f t="shared" si="39"/>
        <v>0</v>
      </c>
      <c r="BL208" s="18" t="s">
        <v>169</v>
      </c>
      <c r="BM208" s="148" t="s">
        <v>569</v>
      </c>
    </row>
    <row r="209" spans="1:65" s="2" customFormat="1" ht="16.5" customHeight="1">
      <c r="A209" s="30"/>
      <c r="B209" s="136"/>
      <c r="C209" s="137" t="s">
        <v>406</v>
      </c>
      <c r="D209" s="137" t="s">
        <v>134</v>
      </c>
      <c r="E209" s="138" t="s">
        <v>2102</v>
      </c>
      <c r="F209" s="139" t="s">
        <v>2103</v>
      </c>
      <c r="G209" s="140" t="s">
        <v>194</v>
      </c>
      <c r="H209" s="141">
        <v>1</v>
      </c>
      <c r="I209" s="242"/>
      <c r="J209" s="142">
        <f t="shared" si="30"/>
        <v>0</v>
      </c>
      <c r="K209" s="143"/>
      <c r="L209" s="31"/>
      <c r="M209" s="144" t="s">
        <v>1</v>
      </c>
      <c r="N209" s="145" t="s">
        <v>39</v>
      </c>
      <c r="O209" s="146">
        <v>0</v>
      </c>
      <c r="P209" s="146">
        <f t="shared" si="31"/>
        <v>0</v>
      </c>
      <c r="Q209" s="146">
        <v>0</v>
      </c>
      <c r="R209" s="146">
        <f t="shared" si="32"/>
        <v>0</v>
      </c>
      <c r="S209" s="146">
        <v>0</v>
      </c>
      <c r="T209" s="147">
        <f t="shared" si="3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48" t="s">
        <v>169</v>
      </c>
      <c r="AT209" s="148" t="s">
        <v>134</v>
      </c>
      <c r="AU209" s="148" t="s">
        <v>84</v>
      </c>
      <c r="AY209" s="18" t="s">
        <v>133</v>
      </c>
      <c r="BE209" s="149">
        <f t="shared" si="34"/>
        <v>0</v>
      </c>
      <c r="BF209" s="149">
        <f t="shared" si="35"/>
        <v>0</v>
      </c>
      <c r="BG209" s="149">
        <f t="shared" si="36"/>
        <v>0</v>
      </c>
      <c r="BH209" s="149">
        <f t="shared" si="37"/>
        <v>0</v>
      </c>
      <c r="BI209" s="149">
        <f t="shared" si="38"/>
        <v>0</v>
      </c>
      <c r="BJ209" s="18" t="s">
        <v>82</v>
      </c>
      <c r="BK209" s="149">
        <f t="shared" si="39"/>
        <v>0</v>
      </c>
      <c r="BL209" s="18" t="s">
        <v>169</v>
      </c>
      <c r="BM209" s="148" t="s">
        <v>572</v>
      </c>
    </row>
    <row r="210" spans="1:65" s="2" customFormat="1" ht="24.2" customHeight="1">
      <c r="A210" s="30"/>
      <c r="B210" s="136"/>
      <c r="C210" s="137" t="s">
        <v>576</v>
      </c>
      <c r="D210" s="137" t="s">
        <v>134</v>
      </c>
      <c r="E210" s="138" t="s">
        <v>2104</v>
      </c>
      <c r="F210" s="139" t="s">
        <v>2105</v>
      </c>
      <c r="G210" s="140" t="s">
        <v>247</v>
      </c>
      <c r="H210" s="141">
        <v>1.238</v>
      </c>
      <c r="I210" s="242"/>
      <c r="J210" s="142">
        <f t="shared" si="30"/>
        <v>0</v>
      </c>
      <c r="K210" s="143"/>
      <c r="L210" s="31"/>
      <c r="M210" s="144" t="s">
        <v>1</v>
      </c>
      <c r="N210" s="145" t="s">
        <v>39</v>
      </c>
      <c r="O210" s="146">
        <v>0</v>
      </c>
      <c r="P210" s="146">
        <f t="shared" si="31"/>
        <v>0</v>
      </c>
      <c r="Q210" s="146">
        <v>0</v>
      </c>
      <c r="R210" s="146">
        <f t="shared" si="32"/>
        <v>0</v>
      </c>
      <c r="S210" s="146">
        <v>0</v>
      </c>
      <c r="T210" s="147">
        <f t="shared" si="3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48" t="s">
        <v>169</v>
      </c>
      <c r="AT210" s="148" t="s">
        <v>134</v>
      </c>
      <c r="AU210" s="148" t="s">
        <v>84</v>
      </c>
      <c r="AY210" s="18" t="s">
        <v>133</v>
      </c>
      <c r="BE210" s="149">
        <f t="shared" si="34"/>
        <v>0</v>
      </c>
      <c r="BF210" s="149">
        <f t="shared" si="35"/>
        <v>0</v>
      </c>
      <c r="BG210" s="149">
        <f t="shared" si="36"/>
        <v>0</v>
      </c>
      <c r="BH210" s="149">
        <f t="shared" si="37"/>
        <v>0</v>
      </c>
      <c r="BI210" s="149">
        <f t="shared" si="38"/>
        <v>0</v>
      </c>
      <c r="BJ210" s="18" t="s">
        <v>82</v>
      </c>
      <c r="BK210" s="149">
        <f t="shared" si="39"/>
        <v>0</v>
      </c>
      <c r="BL210" s="18" t="s">
        <v>169</v>
      </c>
      <c r="BM210" s="148" t="s">
        <v>579</v>
      </c>
    </row>
    <row r="211" spans="2:63" s="11" customFormat="1" ht="22.9" customHeight="1">
      <c r="B211" s="126"/>
      <c r="D211" s="127" t="s">
        <v>73</v>
      </c>
      <c r="E211" s="162" t="s">
        <v>801</v>
      </c>
      <c r="F211" s="162" t="s">
        <v>802</v>
      </c>
      <c r="J211" s="163">
        <f>BK211</f>
        <v>0</v>
      </c>
      <c r="L211" s="126"/>
      <c r="M211" s="130"/>
      <c r="N211" s="131"/>
      <c r="O211" s="131"/>
      <c r="P211" s="132">
        <f>SUM(P212:P213)</f>
        <v>0</v>
      </c>
      <c r="Q211" s="131"/>
      <c r="R211" s="132">
        <f>SUM(R212:R213)</f>
        <v>0</v>
      </c>
      <c r="S211" s="131"/>
      <c r="T211" s="133">
        <f>SUM(T212:T213)</f>
        <v>0</v>
      </c>
      <c r="AR211" s="127" t="s">
        <v>84</v>
      </c>
      <c r="AT211" s="134" t="s">
        <v>73</v>
      </c>
      <c r="AU211" s="134" t="s">
        <v>82</v>
      </c>
      <c r="AY211" s="127" t="s">
        <v>133</v>
      </c>
      <c r="BK211" s="135">
        <f>SUM(BK212:BK213)</f>
        <v>0</v>
      </c>
    </row>
    <row r="212" spans="1:65" s="2" customFormat="1" ht="24.2" customHeight="1">
      <c r="A212" s="30"/>
      <c r="B212" s="136"/>
      <c r="C212" s="137" t="s">
        <v>413</v>
      </c>
      <c r="D212" s="137" t="s">
        <v>134</v>
      </c>
      <c r="E212" s="138" t="s">
        <v>2106</v>
      </c>
      <c r="F212" s="139" t="s">
        <v>2107</v>
      </c>
      <c r="G212" s="140" t="s">
        <v>262</v>
      </c>
      <c r="H212" s="141">
        <v>93</v>
      </c>
      <c r="I212" s="242"/>
      <c r="J212" s="142">
        <f>ROUND(I212*H212,2)</f>
        <v>0</v>
      </c>
      <c r="K212" s="143"/>
      <c r="L212" s="31"/>
      <c r="M212" s="144" t="s">
        <v>1</v>
      </c>
      <c r="N212" s="145" t="s">
        <v>39</v>
      </c>
      <c r="O212" s="146">
        <v>0</v>
      </c>
      <c r="P212" s="146">
        <f>O212*H212</f>
        <v>0</v>
      </c>
      <c r="Q212" s="146">
        <v>0</v>
      </c>
      <c r="R212" s="146">
        <f>Q212*H212</f>
        <v>0</v>
      </c>
      <c r="S212" s="146">
        <v>0</v>
      </c>
      <c r="T212" s="147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48" t="s">
        <v>169</v>
      </c>
      <c r="AT212" s="148" t="s">
        <v>134</v>
      </c>
      <c r="AU212" s="148" t="s">
        <v>84</v>
      </c>
      <c r="AY212" s="18" t="s">
        <v>133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8" t="s">
        <v>82</v>
      </c>
      <c r="BK212" s="149">
        <f>ROUND(I212*H212,2)</f>
        <v>0</v>
      </c>
      <c r="BL212" s="18" t="s">
        <v>169</v>
      </c>
      <c r="BM212" s="148" t="s">
        <v>584</v>
      </c>
    </row>
    <row r="213" spans="1:65" s="2" customFormat="1" ht="24.2" customHeight="1">
      <c r="A213" s="30"/>
      <c r="B213" s="136"/>
      <c r="C213" s="137" t="s">
        <v>587</v>
      </c>
      <c r="D213" s="137" t="s">
        <v>134</v>
      </c>
      <c r="E213" s="138" t="s">
        <v>2108</v>
      </c>
      <c r="F213" s="139" t="s">
        <v>2109</v>
      </c>
      <c r="G213" s="140" t="s">
        <v>247</v>
      </c>
      <c r="H213" s="141">
        <v>0.046</v>
      </c>
      <c r="I213" s="242"/>
      <c r="J213" s="142">
        <f>ROUND(I213*H213,2)</f>
        <v>0</v>
      </c>
      <c r="K213" s="143"/>
      <c r="L213" s="31"/>
      <c r="M213" s="154" t="s">
        <v>1</v>
      </c>
      <c r="N213" s="155" t="s">
        <v>39</v>
      </c>
      <c r="O213" s="156">
        <v>0</v>
      </c>
      <c r="P213" s="156">
        <f>O213*H213</f>
        <v>0</v>
      </c>
      <c r="Q213" s="156">
        <v>0</v>
      </c>
      <c r="R213" s="156">
        <f>Q213*H213</f>
        <v>0</v>
      </c>
      <c r="S213" s="156">
        <v>0</v>
      </c>
      <c r="T213" s="157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48" t="s">
        <v>169</v>
      </c>
      <c r="AT213" s="148" t="s">
        <v>134</v>
      </c>
      <c r="AU213" s="148" t="s">
        <v>84</v>
      </c>
      <c r="AY213" s="18" t="s">
        <v>133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8" t="s">
        <v>82</v>
      </c>
      <c r="BK213" s="149">
        <f>ROUND(I213*H213,2)</f>
        <v>0</v>
      </c>
      <c r="BL213" s="18" t="s">
        <v>169</v>
      </c>
      <c r="BM213" s="148" t="s">
        <v>590</v>
      </c>
    </row>
    <row r="214" spans="1:31" s="2" customFormat="1" ht="6.95" customHeight="1">
      <c r="A214" s="30"/>
      <c r="B214" s="45"/>
      <c r="C214" s="46"/>
      <c r="D214" s="46"/>
      <c r="E214" s="46"/>
      <c r="F214" s="46"/>
      <c r="G214" s="46"/>
      <c r="H214" s="46"/>
      <c r="I214" s="46"/>
      <c r="J214" s="46"/>
      <c r="K214" s="46"/>
      <c r="L214" s="31"/>
      <c r="M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</row>
  </sheetData>
  <autoFilter ref="C124:K21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1"/>
  <sheetViews>
    <sheetView showGridLines="0" workbookViewId="0" topLeftCell="A1">
      <selection activeCell="W262" sqref="W2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37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103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8" t="str">
        <f>'Rekapitulace stavby'!K6</f>
        <v>TENISOVÝ KLUB NA OŘECHOVCE</v>
      </c>
      <c r="F7" s="239"/>
      <c r="G7" s="239"/>
      <c r="H7" s="239"/>
      <c r="L7" s="21"/>
    </row>
    <row r="8" spans="1:31" s="2" customFormat="1" ht="12" customHeight="1">
      <c r="A8" s="30"/>
      <c r="B8" s="31"/>
      <c r="C8" s="30"/>
      <c r="D8" s="27" t="s">
        <v>104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4" t="s">
        <v>2110</v>
      </c>
      <c r="F9" s="240"/>
      <c r="G9" s="240"/>
      <c r="H9" s="240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13. 4. 2022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1" t="str">
        <f>'Rekapitulace stavby'!E14</f>
        <v xml:space="preserve"> </v>
      </c>
      <c r="F18" s="251"/>
      <c r="G18" s="251"/>
      <c r="H18" s="251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6" t="s">
        <v>1</v>
      </c>
      <c r="F27" s="226"/>
      <c r="G27" s="226"/>
      <c r="H27" s="22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ROUND(J156,2)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ROUND((SUM(BE156:BE270)),2)</f>
        <v>0</v>
      </c>
      <c r="G33" s="30"/>
      <c r="H33" s="30"/>
      <c r="I33" s="99">
        <v>0.21</v>
      </c>
      <c r="J33" s="98">
        <f>ROUND(((SUM(BE156:BE270))*I33),2)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ROUND((SUM(BF156:BF270)),2)</f>
        <v>0</v>
      </c>
      <c r="G34" s="30"/>
      <c r="H34" s="30"/>
      <c r="I34" s="99">
        <v>0.15</v>
      </c>
      <c r="J34" s="98">
        <f>ROUND(((SUM(BF156:BF270))*I34),2)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41</v>
      </c>
      <c r="F35" s="98">
        <f>ROUND((SUM(BG156:BG270)),2)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42</v>
      </c>
      <c r="F36" s="98">
        <f>ROUND((SUM(BH156:BH270)),2)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43</v>
      </c>
      <c r="F37" s="98">
        <f>ROUND((SUM(BI156:BI270)),2)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106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8" t="str">
        <f>E7</f>
        <v>TENISOVÝ KLUB NA OŘECHOVCE</v>
      </c>
      <c r="F85" s="239"/>
      <c r="G85" s="239"/>
      <c r="H85" s="23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4" t="str">
        <f>E9</f>
        <v>05 - Elektroinstalace silnoproud</v>
      </c>
      <c r="F87" s="240"/>
      <c r="G87" s="240"/>
      <c r="H87" s="24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Na Ořechovce, Střešovice, 162 00 Praha 6 </v>
      </c>
      <c r="G89" s="30"/>
      <c r="H89" s="30"/>
      <c r="I89" s="27" t="s">
        <v>20</v>
      </c>
      <c r="J89" s="53" t="str">
        <f>IF(J12="","",J12)</f>
        <v>13. 4. 2022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40.15" customHeight="1">
      <c r="A91" s="30"/>
      <c r="B91" s="31"/>
      <c r="C91" s="27" t="s">
        <v>22</v>
      </c>
      <c r="D91" s="30"/>
      <c r="E91" s="30"/>
      <c r="F91" s="25" t="str">
        <f>E15</f>
        <v xml:space="preserve">Městská část Praha 6 </v>
      </c>
      <c r="G91" s="30"/>
      <c r="H91" s="30"/>
      <c r="I91" s="27" t="s">
        <v>28</v>
      </c>
      <c r="J91" s="28" t="str">
        <f>E21</f>
        <v>Pavel Hnilička Architects+Planners, s. r. 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QSB,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107</v>
      </c>
      <c r="D94" s="100"/>
      <c r="E94" s="100"/>
      <c r="F94" s="100"/>
      <c r="G94" s="100"/>
      <c r="H94" s="100"/>
      <c r="I94" s="100"/>
      <c r="J94" s="109" t="s">
        <v>108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109</v>
      </c>
      <c r="D96" s="30"/>
      <c r="E96" s="30"/>
      <c r="F96" s="30"/>
      <c r="G96" s="30"/>
      <c r="H96" s="30"/>
      <c r="I96" s="30"/>
      <c r="J96" s="69">
        <f>J156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110</v>
      </c>
    </row>
    <row r="97" spans="2:12" s="9" customFormat="1" ht="24.95" customHeight="1">
      <c r="B97" s="111"/>
      <c r="D97" s="112" t="s">
        <v>2111</v>
      </c>
      <c r="E97" s="113"/>
      <c r="F97" s="113"/>
      <c r="G97" s="113"/>
      <c r="H97" s="113"/>
      <c r="I97" s="113"/>
      <c r="J97" s="114">
        <f>J157</f>
        <v>0</v>
      </c>
      <c r="L97" s="111"/>
    </row>
    <row r="98" spans="2:12" s="12" customFormat="1" ht="19.9" customHeight="1">
      <c r="B98" s="158"/>
      <c r="D98" s="159" t="s">
        <v>2112</v>
      </c>
      <c r="E98" s="160"/>
      <c r="F98" s="160"/>
      <c r="G98" s="160"/>
      <c r="H98" s="160"/>
      <c r="I98" s="160"/>
      <c r="J98" s="161">
        <f>J158</f>
        <v>0</v>
      </c>
      <c r="L98" s="158"/>
    </row>
    <row r="99" spans="2:12" s="12" customFormat="1" ht="19.9" customHeight="1">
      <c r="B99" s="158"/>
      <c r="D99" s="159" t="s">
        <v>2113</v>
      </c>
      <c r="E99" s="160"/>
      <c r="F99" s="160"/>
      <c r="G99" s="160"/>
      <c r="H99" s="160"/>
      <c r="I99" s="160"/>
      <c r="J99" s="161">
        <f>J162</f>
        <v>0</v>
      </c>
      <c r="L99" s="158"/>
    </row>
    <row r="100" spans="2:12" s="12" customFormat="1" ht="19.9" customHeight="1">
      <c r="B100" s="158"/>
      <c r="D100" s="159" t="s">
        <v>2114</v>
      </c>
      <c r="E100" s="160"/>
      <c r="F100" s="160"/>
      <c r="G100" s="160"/>
      <c r="H100" s="160"/>
      <c r="I100" s="160"/>
      <c r="J100" s="161">
        <f>J164</f>
        <v>0</v>
      </c>
      <c r="L100" s="158"/>
    </row>
    <row r="101" spans="2:12" s="12" customFormat="1" ht="19.9" customHeight="1">
      <c r="B101" s="158"/>
      <c r="D101" s="159" t="s">
        <v>2115</v>
      </c>
      <c r="E101" s="160"/>
      <c r="F101" s="160"/>
      <c r="G101" s="160"/>
      <c r="H101" s="160"/>
      <c r="I101" s="160"/>
      <c r="J101" s="161">
        <f>J166</f>
        <v>0</v>
      </c>
      <c r="L101" s="158"/>
    </row>
    <row r="102" spans="2:12" s="12" customFormat="1" ht="19.9" customHeight="1">
      <c r="B102" s="158"/>
      <c r="D102" s="159" t="s">
        <v>2116</v>
      </c>
      <c r="E102" s="160"/>
      <c r="F102" s="160"/>
      <c r="G102" s="160"/>
      <c r="H102" s="160"/>
      <c r="I102" s="160"/>
      <c r="J102" s="161">
        <f>J169</f>
        <v>0</v>
      </c>
      <c r="L102" s="158"/>
    </row>
    <row r="103" spans="2:12" s="12" customFormat="1" ht="19.9" customHeight="1">
      <c r="B103" s="158"/>
      <c r="D103" s="159" t="s">
        <v>2117</v>
      </c>
      <c r="E103" s="160"/>
      <c r="F103" s="160"/>
      <c r="G103" s="160"/>
      <c r="H103" s="160"/>
      <c r="I103" s="160"/>
      <c r="J103" s="161">
        <f>J171</f>
        <v>0</v>
      </c>
      <c r="L103" s="158"/>
    </row>
    <row r="104" spans="2:12" s="12" customFormat="1" ht="19.9" customHeight="1">
      <c r="B104" s="158"/>
      <c r="D104" s="159" t="s">
        <v>2118</v>
      </c>
      <c r="E104" s="160"/>
      <c r="F104" s="160"/>
      <c r="G104" s="160"/>
      <c r="H104" s="160"/>
      <c r="I104" s="160"/>
      <c r="J104" s="161">
        <f>J174</f>
        <v>0</v>
      </c>
      <c r="L104" s="158"/>
    </row>
    <row r="105" spans="2:12" s="12" customFormat="1" ht="19.9" customHeight="1">
      <c r="B105" s="158"/>
      <c r="D105" s="159" t="s">
        <v>2119</v>
      </c>
      <c r="E105" s="160"/>
      <c r="F105" s="160"/>
      <c r="G105" s="160"/>
      <c r="H105" s="160"/>
      <c r="I105" s="160"/>
      <c r="J105" s="161">
        <f>J177</f>
        <v>0</v>
      </c>
      <c r="L105" s="158"/>
    </row>
    <row r="106" spans="2:12" s="12" customFormat="1" ht="19.9" customHeight="1">
      <c r="B106" s="158"/>
      <c r="D106" s="159" t="s">
        <v>2120</v>
      </c>
      <c r="E106" s="160"/>
      <c r="F106" s="160"/>
      <c r="G106" s="160"/>
      <c r="H106" s="160"/>
      <c r="I106" s="160"/>
      <c r="J106" s="161">
        <f>J180</f>
        <v>0</v>
      </c>
      <c r="L106" s="158"/>
    </row>
    <row r="107" spans="2:12" s="12" customFormat="1" ht="19.9" customHeight="1">
      <c r="B107" s="158"/>
      <c r="D107" s="159" t="s">
        <v>2121</v>
      </c>
      <c r="E107" s="160"/>
      <c r="F107" s="160"/>
      <c r="G107" s="160"/>
      <c r="H107" s="160"/>
      <c r="I107" s="160"/>
      <c r="J107" s="161">
        <f>J182</f>
        <v>0</v>
      </c>
      <c r="L107" s="158"/>
    </row>
    <row r="108" spans="2:12" s="12" customFormat="1" ht="19.9" customHeight="1">
      <c r="B108" s="158"/>
      <c r="D108" s="159" t="s">
        <v>2122</v>
      </c>
      <c r="E108" s="160"/>
      <c r="F108" s="160"/>
      <c r="G108" s="160"/>
      <c r="H108" s="160"/>
      <c r="I108" s="160"/>
      <c r="J108" s="161">
        <f>J185</f>
        <v>0</v>
      </c>
      <c r="L108" s="158"/>
    </row>
    <row r="109" spans="2:12" s="12" customFormat="1" ht="19.9" customHeight="1">
      <c r="B109" s="158"/>
      <c r="D109" s="159" t="s">
        <v>2123</v>
      </c>
      <c r="E109" s="160"/>
      <c r="F109" s="160"/>
      <c r="G109" s="160"/>
      <c r="H109" s="160"/>
      <c r="I109" s="160"/>
      <c r="J109" s="161">
        <f>J189</f>
        <v>0</v>
      </c>
      <c r="L109" s="158"/>
    </row>
    <row r="110" spans="2:12" s="12" customFormat="1" ht="19.9" customHeight="1">
      <c r="B110" s="158"/>
      <c r="D110" s="159" t="s">
        <v>2124</v>
      </c>
      <c r="E110" s="160"/>
      <c r="F110" s="160"/>
      <c r="G110" s="160"/>
      <c r="H110" s="160"/>
      <c r="I110" s="160"/>
      <c r="J110" s="161">
        <f>J194</f>
        <v>0</v>
      </c>
      <c r="L110" s="158"/>
    </row>
    <row r="111" spans="2:12" s="12" customFormat="1" ht="19.9" customHeight="1">
      <c r="B111" s="158"/>
      <c r="D111" s="159" t="s">
        <v>2125</v>
      </c>
      <c r="E111" s="160"/>
      <c r="F111" s="160"/>
      <c r="G111" s="160"/>
      <c r="H111" s="160"/>
      <c r="I111" s="160"/>
      <c r="J111" s="161">
        <f>J197</f>
        <v>0</v>
      </c>
      <c r="L111" s="158"/>
    </row>
    <row r="112" spans="2:12" s="12" customFormat="1" ht="19.9" customHeight="1">
      <c r="B112" s="158"/>
      <c r="D112" s="159" t="s">
        <v>2119</v>
      </c>
      <c r="E112" s="160"/>
      <c r="F112" s="160"/>
      <c r="G112" s="160"/>
      <c r="H112" s="160"/>
      <c r="I112" s="160"/>
      <c r="J112" s="161">
        <f>J203</f>
        <v>0</v>
      </c>
      <c r="L112" s="158"/>
    </row>
    <row r="113" spans="2:12" s="12" customFormat="1" ht="19.9" customHeight="1">
      <c r="B113" s="158"/>
      <c r="D113" s="159" t="s">
        <v>2126</v>
      </c>
      <c r="E113" s="160"/>
      <c r="F113" s="160"/>
      <c r="G113" s="160"/>
      <c r="H113" s="160"/>
      <c r="I113" s="160"/>
      <c r="J113" s="161">
        <f>J208</f>
        <v>0</v>
      </c>
      <c r="L113" s="158"/>
    </row>
    <row r="114" spans="2:12" s="12" customFormat="1" ht="19.9" customHeight="1">
      <c r="B114" s="158"/>
      <c r="D114" s="159" t="s">
        <v>2127</v>
      </c>
      <c r="E114" s="160"/>
      <c r="F114" s="160"/>
      <c r="G114" s="160"/>
      <c r="H114" s="160"/>
      <c r="I114" s="160"/>
      <c r="J114" s="161">
        <f>J211</f>
        <v>0</v>
      </c>
      <c r="L114" s="158"/>
    </row>
    <row r="115" spans="2:12" s="12" customFormat="1" ht="19.9" customHeight="1">
      <c r="B115" s="158"/>
      <c r="D115" s="159" t="s">
        <v>2128</v>
      </c>
      <c r="E115" s="160"/>
      <c r="F115" s="160"/>
      <c r="G115" s="160"/>
      <c r="H115" s="160"/>
      <c r="I115" s="160"/>
      <c r="J115" s="161">
        <f>J213</f>
        <v>0</v>
      </c>
      <c r="L115" s="158"/>
    </row>
    <row r="116" spans="2:12" s="12" customFormat="1" ht="19.9" customHeight="1">
      <c r="B116" s="158"/>
      <c r="D116" s="159" t="s">
        <v>2129</v>
      </c>
      <c r="E116" s="160"/>
      <c r="F116" s="160"/>
      <c r="G116" s="160"/>
      <c r="H116" s="160"/>
      <c r="I116" s="160"/>
      <c r="J116" s="161">
        <f>J216</f>
        <v>0</v>
      </c>
      <c r="L116" s="158"/>
    </row>
    <row r="117" spans="2:12" s="12" customFormat="1" ht="19.9" customHeight="1">
      <c r="B117" s="158"/>
      <c r="D117" s="159" t="s">
        <v>2130</v>
      </c>
      <c r="E117" s="160"/>
      <c r="F117" s="160"/>
      <c r="G117" s="160"/>
      <c r="H117" s="160"/>
      <c r="I117" s="160"/>
      <c r="J117" s="161">
        <f>J222</f>
        <v>0</v>
      </c>
      <c r="L117" s="158"/>
    </row>
    <row r="118" spans="2:12" s="9" customFormat="1" ht="24.95" customHeight="1">
      <c r="B118" s="111"/>
      <c r="D118" s="112" t="s">
        <v>2131</v>
      </c>
      <c r="E118" s="113"/>
      <c r="F118" s="113"/>
      <c r="G118" s="113"/>
      <c r="H118" s="113"/>
      <c r="I118" s="113"/>
      <c r="J118" s="114">
        <f>J229</f>
        <v>0</v>
      </c>
      <c r="L118" s="111"/>
    </row>
    <row r="119" spans="2:12" s="12" customFormat="1" ht="19.9" customHeight="1">
      <c r="B119" s="158"/>
      <c r="D119" s="159" t="s">
        <v>2132</v>
      </c>
      <c r="E119" s="160"/>
      <c r="F119" s="160"/>
      <c r="G119" s="160"/>
      <c r="H119" s="160"/>
      <c r="I119" s="160"/>
      <c r="J119" s="161">
        <f>J230</f>
        <v>0</v>
      </c>
      <c r="L119" s="158"/>
    </row>
    <row r="120" spans="2:12" s="12" customFormat="1" ht="19.9" customHeight="1">
      <c r="B120" s="158"/>
      <c r="D120" s="159" t="s">
        <v>2133</v>
      </c>
      <c r="E120" s="160"/>
      <c r="F120" s="160"/>
      <c r="G120" s="160"/>
      <c r="H120" s="160"/>
      <c r="I120" s="160"/>
      <c r="J120" s="161">
        <f>J232</f>
        <v>0</v>
      </c>
      <c r="L120" s="158"/>
    </row>
    <row r="121" spans="2:12" s="12" customFormat="1" ht="19.9" customHeight="1">
      <c r="B121" s="158"/>
      <c r="D121" s="159" t="s">
        <v>2134</v>
      </c>
      <c r="E121" s="160"/>
      <c r="F121" s="160"/>
      <c r="G121" s="160"/>
      <c r="H121" s="160"/>
      <c r="I121" s="160"/>
      <c r="J121" s="161">
        <f>J234</f>
        <v>0</v>
      </c>
      <c r="L121" s="158"/>
    </row>
    <row r="122" spans="2:12" s="12" customFormat="1" ht="19.9" customHeight="1">
      <c r="B122" s="158"/>
      <c r="D122" s="159" t="s">
        <v>2135</v>
      </c>
      <c r="E122" s="160"/>
      <c r="F122" s="160"/>
      <c r="G122" s="160"/>
      <c r="H122" s="160"/>
      <c r="I122" s="160"/>
      <c r="J122" s="161">
        <f>J236</f>
        <v>0</v>
      </c>
      <c r="L122" s="158"/>
    </row>
    <row r="123" spans="2:12" s="12" customFormat="1" ht="19.9" customHeight="1">
      <c r="B123" s="158"/>
      <c r="D123" s="159" t="s">
        <v>2136</v>
      </c>
      <c r="E123" s="160"/>
      <c r="F123" s="160"/>
      <c r="G123" s="160"/>
      <c r="H123" s="160"/>
      <c r="I123" s="160"/>
      <c r="J123" s="161">
        <f>J238</f>
        <v>0</v>
      </c>
      <c r="L123" s="158"/>
    </row>
    <row r="124" spans="2:12" s="12" customFormat="1" ht="19.9" customHeight="1">
      <c r="B124" s="158"/>
      <c r="D124" s="159" t="s">
        <v>2137</v>
      </c>
      <c r="E124" s="160"/>
      <c r="F124" s="160"/>
      <c r="G124" s="160"/>
      <c r="H124" s="160"/>
      <c r="I124" s="160"/>
      <c r="J124" s="161">
        <f>J240</f>
        <v>0</v>
      </c>
      <c r="L124" s="158"/>
    </row>
    <row r="125" spans="2:12" s="9" customFormat="1" ht="24.95" customHeight="1">
      <c r="B125" s="111"/>
      <c r="D125" s="112" t="s">
        <v>2138</v>
      </c>
      <c r="E125" s="113"/>
      <c r="F125" s="113"/>
      <c r="G125" s="113"/>
      <c r="H125" s="113"/>
      <c r="I125" s="113"/>
      <c r="J125" s="114">
        <f>J242</f>
        <v>0</v>
      </c>
      <c r="L125" s="111"/>
    </row>
    <row r="126" spans="2:12" s="12" customFormat="1" ht="19.9" customHeight="1">
      <c r="B126" s="158"/>
      <c r="D126" s="159" t="s">
        <v>2139</v>
      </c>
      <c r="E126" s="160"/>
      <c r="F126" s="160"/>
      <c r="G126" s="160"/>
      <c r="H126" s="160"/>
      <c r="I126" s="160"/>
      <c r="J126" s="161">
        <f>J243</f>
        <v>0</v>
      </c>
      <c r="L126" s="158"/>
    </row>
    <row r="127" spans="2:12" s="12" customFormat="1" ht="19.9" customHeight="1">
      <c r="B127" s="158"/>
      <c r="D127" s="159" t="s">
        <v>2140</v>
      </c>
      <c r="E127" s="160"/>
      <c r="F127" s="160"/>
      <c r="G127" s="160"/>
      <c r="H127" s="160"/>
      <c r="I127" s="160"/>
      <c r="J127" s="161">
        <f>J245</f>
        <v>0</v>
      </c>
      <c r="L127" s="158"/>
    </row>
    <row r="128" spans="2:12" s="12" customFormat="1" ht="19.9" customHeight="1">
      <c r="B128" s="158"/>
      <c r="D128" s="159" t="s">
        <v>2141</v>
      </c>
      <c r="E128" s="160"/>
      <c r="F128" s="160"/>
      <c r="G128" s="160"/>
      <c r="H128" s="160"/>
      <c r="I128" s="160"/>
      <c r="J128" s="161">
        <f>J247</f>
        <v>0</v>
      </c>
      <c r="L128" s="158"/>
    </row>
    <row r="129" spans="2:12" s="12" customFormat="1" ht="19.9" customHeight="1">
      <c r="B129" s="158"/>
      <c r="D129" s="159" t="s">
        <v>2142</v>
      </c>
      <c r="E129" s="160"/>
      <c r="F129" s="160"/>
      <c r="G129" s="160"/>
      <c r="H129" s="160"/>
      <c r="I129" s="160"/>
      <c r="J129" s="161">
        <f>J249</f>
        <v>0</v>
      </c>
      <c r="L129" s="158"/>
    </row>
    <row r="130" spans="2:12" s="12" customFormat="1" ht="19.9" customHeight="1">
      <c r="B130" s="158"/>
      <c r="D130" s="159" t="s">
        <v>2143</v>
      </c>
      <c r="E130" s="160"/>
      <c r="F130" s="160"/>
      <c r="G130" s="160"/>
      <c r="H130" s="160"/>
      <c r="I130" s="160"/>
      <c r="J130" s="161">
        <f>J252</f>
        <v>0</v>
      </c>
      <c r="L130" s="158"/>
    </row>
    <row r="131" spans="2:12" s="12" customFormat="1" ht="19.9" customHeight="1">
      <c r="B131" s="158"/>
      <c r="D131" s="159" t="s">
        <v>2144</v>
      </c>
      <c r="E131" s="160"/>
      <c r="F131" s="160"/>
      <c r="G131" s="160"/>
      <c r="H131" s="160"/>
      <c r="I131" s="160"/>
      <c r="J131" s="161">
        <f>J254</f>
        <v>0</v>
      </c>
      <c r="L131" s="158"/>
    </row>
    <row r="132" spans="2:12" s="12" customFormat="1" ht="19.9" customHeight="1">
      <c r="B132" s="158"/>
      <c r="D132" s="159" t="s">
        <v>2145</v>
      </c>
      <c r="E132" s="160"/>
      <c r="F132" s="160"/>
      <c r="G132" s="160"/>
      <c r="H132" s="160"/>
      <c r="I132" s="160"/>
      <c r="J132" s="161">
        <f>J258</f>
        <v>0</v>
      </c>
      <c r="L132" s="158"/>
    </row>
    <row r="133" spans="2:12" s="12" customFormat="1" ht="19.9" customHeight="1">
      <c r="B133" s="158"/>
      <c r="D133" s="159" t="s">
        <v>2146</v>
      </c>
      <c r="E133" s="160"/>
      <c r="F133" s="160"/>
      <c r="G133" s="160"/>
      <c r="H133" s="160"/>
      <c r="I133" s="160"/>
      <c r="J133" s="161">
        <f>J260</f>
        <v>0</v>
      </c>
      <c r="L133" s="158"/>
    </row>
    <row r="134" spans="2:12" s="9" customFormat="1" ht="24.95" customHeight="1">
      <c r="B134" s="111"/>
      <c r="D134" s="112" t="s">
        <v>2147</v>
      </c>
      <c r="E134" s="113"/>
      <c r="F134" s="113"/>
      <c r="G134" s="113"/>
      <c r="H134" s="113"/>
      <c r="I134" s="113"/>
      <c r="J134" s="114">
        <f>J264</f>
        <v>0</v>
      </c>
      <c r="L134" s="111"/>
    </row>
    <row r="135" spans="2:12" s="12" customFormat="1" ht="19.9" customHeight="1">
      <c r="B135" s="158"/>
      <c r="D135" s="159" t="s">
        <v>2148</v>
      </c>
      <c r="E135" s="160"/>
      <c r="F135" s="160"/>
      <c r="G135" s="160"/>
      <c r="H135" s="160"/>
      <c r="I135" s="160"/>
      <c r="J135" s="161">
        <f>J265</f>
        <v>0</v>
      </c>
      <c r="L135" s="158"/>
    </row>
    <row r="136" spans="2:12" s="9" customFormat="1" ht="24.95" customHeight="1">
      <c r="B136" s="111"/>
      <c r="D136" s="112" t="s">
        <v>2149</v>
      </c>
      <c r="E136" s="113"/>
      <c r="F136" s="113"/>
      <c r="G136" s="113"/>
      <c r="H136" s="113"/>
      <c r="I136" s="113"/>
      <c r="J136" s="114">
        <f>J268</f>
        <v>0</v>
      </c>
      <c r="L136" s="111"/>
    </row>
    <row r="137" spans="1:31" s="2" customFormat="1" ht="21.7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6.95" customHeight="1">
      <c r="A138" s="30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42" spans="1:31" s="2" customFormat="1" ht="6.95" customHeight="1">
      <c r="A142" s="30"/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24.95" customHeight="1">
      <c r="A143" s="30"/>
      <c r="B143" s="31"/>
      <c r="C143" s="22" t="s">
        <v>117</v>
      </c>
      <c r="D143" s="30"/>
      <c r="E143" s="30"/>
      <c r="F143" s="30"/>
      <c r="G143" s="30"/>
      <c r="H143" s="30"/>
      <c r="I143" s="30"/>
      <c r="J143" s="30"/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31" s="2" customFormat="1" ht="12" customHeight="1">
      <c r="A145" s="30"/>
      <c r="B145" s="31"/>
      <c r="C145" s="27" t="s">
        <v>14</v>
      </c>
      <c r="D145" s="30"/>
      <c r="E145" s="30"/>
      <c r="F145" s="30"/>
      <c r="G145" s="30"/>
      <c r="H145" s="30"/>
      <c r="I145" s="30"/>
      <c r="J145" s="30"/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31" s="2" customFormat="1" ht="16.5" customHeight="1">
      <c r="A146" s="30"/>
      <c r="B146" s="31"/>
      <c r="C146" s="30"/>
      <c r="D146" s="30"/>
      <c r="E146" s="238" t="str">
        <f>E7</f>
        <v>TENISOVÝ KLUB NA OŘECHOVCE</v>
      </c>
      <c r="F146" s="239"/>
      <c r="G146" s="239"/>
      <c r="H146" s="239"/>
      <c r="I146" s="30"/>
      <c r="J146" s="30"/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31" s="2" customFormat="1" ht="12" customHeight="1">
      <c r="A147" s="30"/>
      <c r="B147" s="31"/>
      <c r="C147" s="27" t="s">
        <v>104</v>
      </c>
      <c r="D147" s="30"/>
      <c r="E147" s="30"/>
      <c r="F147" s="30"/>
      <c r="G147" s="30"/>
      <c r="H147" s="30"/>
      <c r="I147" s="30"/>
      <c r="J147" s="30"/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31" s="2" customFormat="1" ht="16.5" customHeight="1">
      <c r="A148" s="30"/>
      <c r="B148" s="31"/>
      <c r="C148" s="30"/>
      <c r="D148" s="30"/>
      <c r="E148" s="204" t="str">
        <f>E9</f>
        <v>05 - Elektroinstalace silnoproud</v>
      </c>
      <c r="F148" s="240"/>
      <c r="G148" s="240"/>
      <c r="H148" s="240"/>
      <c r="I148" s="30"/>
      <c r="J148" s="30"/>
      <c r="K148" s="30"/>
      <c r="L148" s="4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1:31" s="2" customFormat="1" ht="6.95" customHeight="1">
      <c r="A149" s="30"/>
      <c r="B149" s="31"/>
      <c r="C149" s="30"/>
      <c r="D149" s="30"/>
      <c r="E149" s="30"/>
      <c r="F149" s="30"/>
      <c r="G149" s="30"/>
      <c r="H149" s="30"/>
      <c r="I149" s="30"/>
      <c r="J149" s="30"/>
      <c r="K149" s="30"/>
      <c r="L149" s="4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31" s="2" customFormat="1" ht="12" customHeight="1">
      <c r="A150" s="30"/>
      <c r="B150" s="31"/>
      <c r="C150" s="27" t="s">
        <v>18</v>
      </c>
      <c r="D150" s="30"/>
      <c r="E150" s="30"/>
      <c r="F150" s="25" t="str">
        <f>F12</f>
        <v xml:space="preserve">Na Ořechovce, Střešovice, 162 00 Praha 6 </v>
      </c>
      <c r="G150" s="30"/>
      <c r="H150" s="30"/>
      <c r="I150" s="27" t="s">
        <v>20</v>
      </c>
      <c r="J150" s="53" t="str">
        <f>IF(J12="","",J12)</f>
        <v>13. 4. 2022</v>
      </c>
      <c r="K150" s="30"/>
      <c r="L150" s="4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31" s="2" customFormat="1" ht="6.95" customHeight="1">
      <c r="A151" s="30"/>
      <c r="B151" s="31"/>
      <c r="C151" s="30"/>
      <c r="D151" s="30"/>
      <c r="E151" s="30"/>
      <c r="F151" s="30"/>
      <c r="G151" s="30"/>
      <c r="H151" s="30"/>
      <c r="I151" s="30"/>
      <c r="J151" s="30"/>
      <c r="K151" s="30"/>
      <c r="L151" s="4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1:31" s="2" customFormat="1" ht="40.15" customHeight="1">
      <c r="A152" s="30"/>
      <c r="B152" s="31"/>
      <c r="C152" s="27" t="s">
        <v>22</v>
      </c>
      <c r="D152" s="30"/>
      <c r="E152" s="30"/>
      <c r="F152" s="25" t="str">
        <f>E15</f>
        <v xml:space="preserve">Městská část Praha 6 </v>
      </c>
      <c r="G152" s="30"/>
      <c r="H152" s="30"/>
      <c r="I152" s="27" t="s">
        <v>28</v>
      </c>
      <c r="J152" s="28" t="str">
        <f>E21</f>
        <v>Pavel Hnilička Architects+Planners, s. r. o.</v>
      </c>
      <c r="K152" s="30"/>
      <c r="L152" s="4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1:31" s="2" customFormat="1" ht="15.2" customHeight="1">
      <c r="A153" s="30"/>
      <c r="B153" s="31"/>
      <c r="C153" s="27" t="s">
        <v>26</v>
      </c>
      <c r="D153" s="30"/>
      <c r="E153" s="30"/>
      <c r="F153" s="25" t="str">
        <f>IF(E18="","",E18)</f>
        <v xml:space="preserve"> </v>
      </c>
      <c r="G153" s="30"/>
      <c r="H153" s="30"/>
      <c r="I153" s="27" t="s">
        <v>31</v>
      </c>
      <c r="J153" s="28" t="str">
        <f>E24</f>
        <v>QSB, s.r.o.</v>
      </c>
      <c r="K153" s="30"/>
      <c r="L153" s="4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1:31" s="2" customFormat="1" ht="10.35" customHeight="1">
      <c r="A154" s="30"/>
      <c r="B154" s="31"/>
      <c r="C154" s="30"/>
      <c r="D154" s="30"/>
      <c r="E154" s="30"/>
      <c r="F154" s="30"/>
      <c r="G154" s="30"/>
      <c r="H154" s="30"/>
      <c r="I154" s="30"/>
      <c r="J154" s="30"/>
      <c r="K154" s="30"/>
      <c r="L154" s="4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  <row r="155" spans="1:31" s="10" customFormat="1" ht="29.25" customHeight="1">
      <c r="A155" s="115"/>
      <c r="B155" s="116"/>
      <c r="C155" s="117" t="s">
        <v>118</v>
      </c>
      <c r="D155" s="118" t="s">
        <v>59</v>
      </c>
      <c r="E155" s="118" t="s">
        <v>55</v>
      </c>
      <c r="F155" s="118" t="s">
        <v>56</v>
      </c>
      <c r="G155" s="118" t="s">
        <v>119</v>
      </c>
      <c r="H155" s="118" t="s">
        <v>120</v>
      </c>
      <c r="I155" s="118" t="s">
        <v>121</v>
      </c>
      <c r="J155" s="119" t="s">
        <v>108</v>
      </c>
      <c r="K155" s="120" t="s">
        <v>122</v>
      </c>
      <c r="L155" s="121"/>
      <c r="M155" s="60" t="s">
        <v>1</v>
      </c>
      <c r="N155" s="61" t="s">
        <v>38</v>
      </c>
      <c r="O155" s="61" t="s">
        <v>123</v>
      </c>
      <c r="P155" s="61" t="s">
        <v>124</v>
      </c>
      <c r="Q155" s="61" t="s">
        <v>125</v>
      </c>
      <c r="R155" s="61" t="s">
        <v>126</v>
      </c>
      <c r="S155" s="61" t="s">
        <v>127</v>
      </c>
      <c r="T155" s="62" t="s">
        <v>128</v>
      </c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</row>
    <row r="156" spans="1:63" s="2" customFormat="1" ht="22.9" customHeight="1">
      <c r="A156" s="30"/>
      <c r="B156" s="31"/>
      <c r="C156" s="67" t="s">
        <v>129</v>
      </c>
      <c r="D156" s="30"/>
      <c r="E156" s="30"/>
      <c r="F156" s="30"/>
      <c r="G156" s="30"/>
      <c r="H156" s="30"/>
      <c r="I156" s="30"/>
      <c r="J156" s="122">
        <f>BK156</f>
        <v>0</v>
      </c>
      <c r="K156" s="30"/>
      <c r="L156" s="31"/>
      <c r="M156" s="63"/>
      <c r="N156" s="54"/>
      <c r="O156" s="64"/>
      <c r="P156" s="123">
        <f>P157+P229+P242+P264+P268</f>
        <v>0</v>
      </c>
      <c r="Q156" s="64"/>
      <c r="R156" s="123">
        <f>R157+R229+R242+R264+R268</f>
        <v>0</v>
      </c>
      <c r="S156" s="64"/>
      <c r="T156" s="124">
        <f>T157+T229+T242+T264+T268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T156" s="18" t="s">
        <v>73</v>
      </c>
      <c r="AU156" s="18" t="s">
        <v>110</v>
      </c>
      <c r="BK156" s="125">
        <f>BK157+BK229+BK242+BK264+BK268</f>
        <v>0</v>
      </c>
    </row>
    <row r="157" spans="2:63" s="11" customFormat="1" ht="25.9" customHeight="1">
      <c r="B157" s="126"/>
      <c r="D157" s="127" t="s">
        <v>73</v>
      </c>
      <c r="E157" s="128" t="s">
        <v>1729</v>
      </c>
      <c r="F157" s="128" t="s">
        <v>2150</v>
      </c>
      <c r="J157" s="129">
        <f>BK157</f>
        <v>0</v>
      </c>
      <c r="L157" s="126"/>
      <c r="M157" s="130"/>
      <c r="N157" s="131"/>
      <c r="O157" s="131"/>
      <c r="P157" s="132">
        <f>P158+P162+P164+P166+P169+P171+P174+P177+P180+P182+P185+P189+P194+P197+P203+P208+P211+P213+P216+P222</f>
        <v>0</v>
      </c>
      <c r="Q157" s="131"/>
      <c r="R157" s="132">
        <f>R158+R162+R164+R166+R169+R171+R174+R177+R180+R182+R185+R189+R194+R197+R203+R208+R211+R213+R216+R222</f>
        <v>0</v>
      </c>
      <c r="S157" s="131"/>
      <c r="T157" s="133">
        <f>T158+T162+T164+T166+T169+T171+T174+T177+T180+T182+T185+T189+T194+T197+T203+T208+T211+T213+T216+T222</f>
        <v>0</v>
      </c>
      <c r="AR157" s="127" t="s">
        <v>82</v>
      </c>
      <c r="AT157" s="134" t="s">
        <v>73</v>
      </c>
      <c r="AU157" s="134" t="s">
        <v>74</v>
      </c>
      <c r="AY157" s="127" t="s">
        <v>133</v>
      </c>
      <c r="BK157" s="135">
        <f>BK158+BK162+BK164+BK166+BK169+BK171+BK174+BK177+BK180+BK182+BK185+BK189+BK194+BK197+BK203+BK208+BK211+BK213+BK216+BK222</f>
        <v>0</v>
      </c>
    </row>
    <row r="158" spans="2:63" s="11" customFormat="1" ht="22.9" customHeight="1">
      <c r="B158" s="126"/>
      <c r="D158" s="127" t="s">
        <v>73</v>
      </c>
      <c r="E158" s="162" t="s">
        <v>1731</v>
      </c>
      <c r="F158" s="162" t="s">
        <v>2151</v>
      </c>
      <c r="J158" s="163">
        <f>BK158</f>
        <v>0</v>
      </c>
      <c r="L158" s="126"/>
      <c r="M158" s="130"/>
      <c r="N158" s="131"/>
      <c r="O158" s="131"/>
      <c r="P158" s="132">
        <f>SUM(P159:P161)</f>
        <v>0</v>
      </c>
      <c r="Q158" s="131"/>
      <c r="R158" s="132">
        <f>SUM(R159:R161)</f>
        <v>0</v>
      </c>
      <c r="S158" s="131"/>
      <c r="T158" s="133">
        <f>SUM(T159:T161)</f>
        <v>0</v>
      </c>
      <c r="AR158" s="127" t="s">
        <v>82</v>
      </c>
      <c r="AT158" s="134" t="s">
        <v>73</v>
      </c>
      <c r="AU158" s="134" t="s">
        <v>82</v>
      </c>
      <c r="AY158" s="127" t="s">
        <v>133</v>
      </c>
      <c r="BK158" s="135">
        <f>SUM(BK159:BK161)</f>
        <v>0</v>
      </c>
    </row>
    <row r="159" spans="1:65" s="2" customFormat="1" ht="16.5" customHeight="1">
      <c r="A159" s="30"/>
      <c r="B159" s="136"/>
      <c r="C159" s="137" t="s">
        <v>82</v>
      </c>
      <c r="D159" s="137" t="s">
        <v>134</v>
      </c>
      <c r="E159" s="138" t="s">
        <v>1911</v>
      </c>
      <c r="F159" s="139" t="s">
        <v>2152</v>
      </c>
      <c r="G159" s="140" t="s">
        <v>240</v>
      </c>
      <c r="H159" s="141">
        <v>30</v>
      </c>
      <c r="I159" s="242"/>
      <c r="J159" s="142">
        <f>ROUND(I159*H159,2)</f>
        <v>0</v>
      </c>
      <c r="K159" s="143"/>
      <c r="L159" s="31"/>
      <c r="M159" s="144" t="s">
        <v>1</v>
      </c>
      <c r="N159" s="145" t="s">
        <v>39</v>
      </c>
      <c r="O159" s="146">
        <v>0</v>
      </c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48" t="s">
        <v>138</v>
      </c>
      <c r="AT159" s="148" t="s">
        <v>134</v>
      </c>
      <c r="AU159" s="148" t="s">
        <v>84</v>
      </c>
      <c r="AY159" s="18" t="s">
        <v>133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8" t="s">
        <v>82</v>
      </c>
      <c r="BK159" s="149">
        <f>ROUND(I159*H159,2)</f>
        <v>0</v>
      </c>
      <c r="BL159" s="18" t="s">
        <v>138</v>
      </c>
      <c r="BM159" s="148" t="s">
        <v>84</v>
      </c>
    </row>
    <row r="160" spans="1:65" s="2" customFormat="1" ht="16.5" customHeight="1">
      <c r="A160" s="30"/>
      <c r="B160" s="136"/>
      <c r="C160" s="137" t="s">
        <v>84</v>
      </c>
      <c r="D160" s="137" t="s">
        <v>134</v>
      </c>
      <c r="E160" s="138" t="s">
        <v>1913</v>
      </c>
      <c r="F160" s="139" t="s">
        <v>2153</v>
      </c>
      <c r="G160" s="140" t="s">
        <v>240</v>
      </c>
      <c r="H160" s="141">
        <v>30</v>
      </c>
      <c r="I160" s="242"/>
      <c r="J160" s="142">
        <f>ROUND(I160*H160,2)</f>
        <v>0</v>
      </c>
      <c r="K160" s="143"/>
      <c r="L160" s="31"/>
      <c r="M160" s="144" t="s">
        <v>1</v>
      </c>
      <c r="N160" s="145" t="s">
        <v>39</v>
      </c>
      <c r="O160" s="146">
        <v>0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48" t="s">
        <v>138</v>
      </c>
      <c r="AT160" s="148" t="s">
        <v>134</v>
      </c>
      <c r="AU160" s="148" t="s">
        <v>84</v>
      </c>
      <c r="AY160" s="18" t="s">
        <v>133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8" t="s">
        <v>82</v>
      </c>
      <c r="BK160" s="149">
        <f>ROUND(I160*H160,2)</f>
        <v>0</v>
      </c>
      <c r="BL160" s="18" t="s">
        <v>138</v>
      </c>
      <c r="BM160" s="148" t="s">
        <v>138</v>
      </c>
    </row>
    <row r="161" spans="1:65" s="2" customFormat="1" ht="16.5" customHeight="1">
      <c r="A161" s="30"/>
      <c r="B161" s="136"/>
      <c r="C161" s="137" t="s">
        <v>144</v>
      </c>
      <c r="D161" s="137" t="s">
        <v>134</v>
      </c>
      <c r="E161" s="138" t="s">
        <v>1915</v>
      </c>
      <c r="F161" s="139" t="s">
        <v>2154</v>
      </c>
      <c r="G161" s="140" t="s">
        <v>240</v>
      </c>
      <c r="H161" s="141">
        <v>30</v>
      </c>
      <c r="I161" s="242"/>
      <c r="J161" s="142">
        <f>ROUND(I161*H161,2)</f>
        <v>0</v>
      </c>
      <c r="K161" s="143"/>
      <c r="L161" s="31"/>
      <c r="M161" s="144" t="s">
        <v>1</v>
      </c>
      <c r="N161" s="145" t="s">
        <v>39</v>
      </c>
      <c r="O161" s="146">
        <v>0</v>
      </c>
      <c r="P161" s="146">
        <f>O161*H161</f>
        <v>0</v>
      </c>
      <c r="Q161" s="146">
        <v>0</v>
      </c>
      <c r="R161" s="146">
        <f>Q161*H161</f>
        <v>0</v>
      </c>
      <c r="S161" s="146">
        <v>0</v>
      </c>
      <c r="T161" s="147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48" t="s">
        <v>138</v>
      </c>
      <c r="AT161" s="148" t="s">
        <v>134</v>
      </c>
      <c r="AU161" s="148" t="s">
        <v>84</v>
      </c>
      <c r="AY161" s="18" t="s">
        <v>133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8" t="s">
        <v>82</v>
      </c>
      <c r="BK161" s="149">
        <f>ROUND(I161*H161,2)</f>
        <v>0</v>
      </c>
      <c r="BL161" s="18" t="s">
        <v>138</v>
      </c>
      <c r="BM161" s="148" t="s">
        <v>148</v>
      </c>
    </row>
    <row r="162" spans="2:63" s="11" customFormat="1" ht="22.9" customHeight="1">
      <c r="B162" s="126"/>
      <c r="D162" s="127" t="s">
        <v>73</v>
      </c>
      <c r="E162" s="162" t="s">
        <v>1748</v>
      </c>
      <c r="F162" s="162" t="s">
        <v>2155</v>
      </c>
      <c r="J162" s="163">
        <f>BK162</f>
        <v>0</v>
      </c>
      <c r="L162" s="126"/>
      <c r="M162" s="130"/>
      <c r="N162" s="131"/>
      <c r="O162" s="131"/>
      <c r="P162" s="132">
        <f>P163</f>
        <v>0</v>
      </c>
      <c r="Q162" s="131"/>
      <c r="R162" s="132">
        <f>R163</f>
        <v>0</v>
      </c>
      <c r="S162" s="131"/>
      <c r="T162" s="133">
        <f>T163</f>
        <v>0</v>
      </c>
      <c r="AR162" s="127" t="s">
        <v>82</v>
      </c>
      <c r="AT162" s="134" t="s">
        <v>73</v>
      </c>
      <c r="AU162" s="134" t="s">
        <v>82</v>
      </c>
      <c r="AY162" s="127" t="s">
        <v>133</v>
      </c>
      <c r="BK162" s="135">
        <f>BK163</f>
        <v>0</v>
      </c>
    </row>
    <row r="163" spans="1:65" s="2" customFormat="1" ht="16.5" customHeight="1">
      <c r="A163" s="30"/>
      <c r="B163" s="136"/>
      <c r="C163" s="137" t="s">
        <v>138</v>
      </c>
      <c r="D163" s="137" t="s">
        <v>134</v>
      </c>
      <c r="E163" s="138" t="s">
        <v>1917</v>
      </c>
      <c r="F163" s="139" t="s">
        <v>2152</v>
      </c>
      <c r="G163" s="140" t="s">
        <v>240</v>
      </c>
      <c r="H163" s="141">
        <v>50</v>
      </c>
      <c r="I163" s="242"/>
      <c r="J163" s="142">
        <f>ROUND(I163*H163,2)</f>
        <v>0</v>
      </c>
      <c r="K163" s="143"/>
      <c r="L163" s="31"/>
      <c r="M163" s="144" t="s">
        <v>1</v>
      </c>
      <c r="N163" s="145" t="s">
        <v>39</v>
      </c>
      <c r="O163" s="146">
        <v>0</v>
      </c>
      <c r="P163" s="146">
        <f>O163*H163</f>
        <v>0</v>
      </c>
      <c r="Q163" s="146">
        <v>0</v>
      </c>
      <c r="R163" s="146">
        <f>Q163*H163</f>
        <v>0</v>
      </c>
      <c r="S163" s="146">
        <v>0</v>
      </c>
      <c r="T163" s="147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48" t="s">
        <v>138</v>
      </c>
      <c r="AT163" s="148" t="s">
        <v>134</v>
      </c>
      <c r="AU163" s="148" t="s">
        <v>84</v>
      </c>
      <c r="AY163" s="18" t="s">
        <v>133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8" t="s">
        <v>82</v>
      </c>
      <c r="BK163" s="149">
        <f>ROUND(I163*H163,2)</f>
        <v>0</v>
      </c>
      <c r="BL163" s="18" t="s">
        <v>138</v>
      </c>
      <c r="BM163" s="148" t="s">
        <v>152</v>
      </c>
    </row>
    <row r="164" spans="2:63" s="11" customFormat="1" ht="22.9" customHeight="1">
      <c r="B164" s="126"/>
      <c r="D164" s="127" t="s">
        <v>73</v>
      </c>
      <c r="E164" s="162" t="s">
        <v>1758</v>
      </c>
      <c r="F164" s="162" t="s">
        <v>2156</v>
      </c>
      <c r="J164" s="163">
        <f>BK164</f>
        <v>0</v>
      </c>
      <c r="L164" s="126"/>
      <c r="M164" s="130"/>
      <c r="N164" s="131"/>
      <c r="O164" s="131"/>
      <c r="P164" s="132">
        <f>P165</f>
        <v>0</v>
      </c>
      <c r="Q164" s="131"/>
      <c r="R164" s="132">
        <f>R165</f>
        <v>0</v>
      </c>
      <c r="S164" s="131"/>
      <c r="T164" s="133">
        <f>T165</f>
        <v>0</v>
      </c>
      <c r="AR164" s="127" t="s">
        <v>82</v>
      </c>
      <c r="AT164" s="134" t="s">
        <v>73</v>
      </c>
      <c r="AU164" s="134" t="s">
        <v>82</v>
      </c>
      <c r="AY164" s="127" t="s">
        <v>133</v>
      </c>
      <c r="BK164" s="135">
        <f>BK165</f>
        <v>0</v>
      </c>
    </row>
    <row r="165" spans="1:65" s="2" customFormat="1" ht="16.5" customHeight="1">
      <c r="A165" s="30"/>
      <c r="B165" s="136"/>
      <c r="C165" s="137" t="s">
        <v>132</v>
      </c>
      <c r="D165" s="137" t="s">
        <v>134</v>
      </c>
      <c r="E165" s="138" t="s">
        <v>1919</v>
      </c>
      <c r="F165" s="139" t="s">
        <v>2157</v>
      </c>
      <c r="G165" s="140" t="s">
        <v>240</v>
      </c>
      <c r="H165" s="141">
        <v>20</v>
      </c>
      <c r="I165" s="242"/>
      <c r="J165" s="142">
        <f>ROUND(I165*H165,2)</f>
        <v>0</v>
      </c>
      <c r="K165" s="143"/>
      <c r="L165" s="31"/>
      <c r="M165" s="144" t="s">
        <v>1</v>
      </c>
      <c r="N165" s="145" t="s">
        <v>39</v>
      </c>
      <c r="O165" s="146">
        <v>0</v>
      </c>
      <c r="P165" s="146">
        <f>O165*H165</f>
        <v>0</v>
      </c>
      <c r="Q165" s="146">
        <v>0</v>
      </c>
      <c r="R165" s="146">
        <f>Q165*H165</f>
        <v>0</v>
      </c>
      <c r="S165" s="146">
        <v>0</v>
      </c>
      <c r="T165" s="147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48" t="s">
        <v>138</v>
      </c>
      <c r="AT165" s="148" t="s">
        <v>134</v>
      </c>
      <c r="AU165" s="148" t="s">
        <v>84</v>
      </c>
      <c r="AY165" s="18" t="s">
        <v>133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8" t="s">
        <v>82</v>
      </c>
      <c r="BK165" s="149">
        <f>ROUND(I165*H165,2)</f>
        <v>0</v>
      </c>
      <c r="BL165" s="18" t="s">
        <v>138</v>
      </c>
      <c r="BM165" s="148" t="s">
        <v>155</v>
      </c>
    </row>
    <row r="166" spans="2:63" s="11" customFormat="1" ht="22.9" customHeight="1">
      <c r="B166" s="126"/>
      <c r="D166" s="127" t="s">
        <v>73</v>
      </c>
      <c r="E166" s="162" t="s">
        <v>1760</v>
      </c>
      <c r="F166" s="162" t="s">
        <v>2158</v>
      </c>
      <c r="J166" s="163">
        <f>BK166</f>
        <v>0</v>
      </c>
      <c r="L166" s="126"/>
      <c r="M166" s="130"/>
      <c r="N166" s="131"/>
      <c r="O166" s="131"/>
      <c r="P166" s="132">
        <f>SUM(P167:P168)</f>
        <v>0</v>
      </c>
      <c r="Q166" s="131"/>
      <c r="R166" s="132">
        <f>SUM(R167:R168)</f>
        <v>0</v>
      </c>
      <c r="S166" s="131"/>
      <c r="T166" s="133">
        <f>SUM(T167:T168)</f>
        <v>0</v>
      </c>
      <c r="AR166" s="127" t="s">
        <v>82</v>
      </c>
      <c r="AT166" s="134" t="s">
        <v>73</v>
      </c>
      <c r="AU166" s="134" t="s">
        <v>82</v>
      </c>
      <c r="AY166" s="127" t="s">
        <v>133</v>
      </c>
      <c r="BK166" s="135">
        <f>SUM(BK167:BK168)</f>
        <v>0</v>
      </c>
    </row>
    <row r="167" spans="1:65" s="2" customFormat="1" ht="16.5" customHeight="1">
      <c r="A167" s="30"/>
      <c r="B167" s="136"/>
      <c r="C167" s="137" t="s">
        <v>148</v>
      </c>
      <c r="D167" s="137" t="s">
        <v>134</v>
      </c>
      <c r="E167" s="138" t="s">
        <v>1921</v>
      </c>
      <c r="F167" s="139" t="s">
        <v>2159</v>
      </c>
      <c r="G167" s="140" t="s">
        <v>655</v>
      </c>
      <c r="H167" s="141">
        <v>35</v>
      </c>
      <c r="I167" s="242"/>
      <c r="J167" s="142">
        <f>ROUND(I167*H167,2)</f>
        <v>0</v>
      </c>
      <c r="K167" s="143"/>
      <c r="L167" s="31"/>
      <c r="M167" s="144" t="s">
        <v>1</v>
      </c>
      <c r="N167" s="145" t="s">
        <v>39</v>
      </c>
      <c r="O167" s="146">
        <v>0</v>
      </c>
      <c r="P167" s="146">
        <f>O167*H167</f>
        <v>0</v>
      </c>
      <c r="Q167" s="146">
        <v>0</v>
      </c>
      <c r="R167" s="146">
        <f>Q167*H167</f>
        <v>0</v>
      </c>
      <c r="S167" s="146">
        <v>0</v>
      </c>
      <c r="T167" s="147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48" t="s">
        <v>138</v>
      </c>
      <c r="AT167" s="148" t="s">
        <v>134</v>
      </c>
      <c r="AU167" s="148" t="s">
        <v>84</v>
      </c>
      <c r="AY167" s="18" t="s">
        <v>133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8" t="s">
        <v>82</v>
      </c>
      <c r="BK167" s="149">
        <f>ROUND(I167*H167,2)</f>
        <v>0</v>
      </c>
      <c r="BL167" s="18" t="s">
        <v>138</v>
      </c>
      <c r="BM167" s="148" t="s">
        <v>160</v>
      </c>
    </row>
    <row r="168" spans="1:65" s="2" customFormat="1" ht="16.5" customHeight="1">
      <c r="A168" s="30"/>
      <c r="B168" s="136"/>
      <c r="C168" s="137" t="s">
        <v>163</v>
      </c>
      <c r="D168" s="137" t="s">
        <v>134</v>
      </c>
      <c r="E168" s="138" t="s">
        <v>1923</v>
      </c>
      <c r="F168" s="139" t="s">
        <v>2160</v>
      </c>
      <c r="G168" s="140" t="s">
        <v>655</v>
      </c>
      <c r="H168" s="141">
        <v>50</v>
      </c>
      <c r="I168" s="242"/>
      <c r="J168" s="142">
        <f>ROUND(I168*H168,2)</f>
        <v>0</v>
      </c>
      <c r="K168" s="143"/>
      <c r="L168" s="31"/>
      <c r="M168" s="144" t="s">
        <v>1</v>
      </c>
      <c r="N168" s="145" t="s">
        <v>39</v>
      </c>
      <c r="O168" s="146">
        <v>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48" t="s">
        <v>138</v>
      </c>
      <c r="AT168" s="148" t="s">
        <v>134</v>
      </c>
      <c r="AU168" s="148" t="s">
        <v>84</v>
      </c>
      <c r="AY168" s="18" t="s">
        <v>133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8" t="s">
        <v>82</v>
      </c>
      <c r="BK168" s="149">
        <f>ROUND(I168*H168,2)</f>
        <v>0</v>
      </c>
      <c r="BL168" s="18" t="s">
        <v>138</v>
      </c>
      <c r="BM168" s="148" t="s">
        <v>165</v>
      </c>
    </row>
    <row r="169" spans="2:63" s="11" customFormat="1" ht="22.9" customHeight="1">
      <c r="B169" s="126"/>
      <c r="D169" s="127" t="s">
        <v>73</v>
      </c>
      <c r="E169" s="162" t="s">
        <v>1764</v>
      </c>
      <c r="F169" s="162" t="s">
        <v>2161</v>
      </c>
      <c r="J169" s="163">
        <f>BK169</f>
        <v>0</v>
      </c>
      <c r="L169" s="126"/>
      <c r="M169" s="130"/>
      <c r="N169" s="131"/>
      <c r="O169" s="131"/>
      <c r="P169" s="132">
        <f>P170</f>
        <v>0</v>
      </c>
      <c r="Q169" s="131"/>
      <c r="R169" s="132">
        <f>R170</f>
        <v>0</v>
      </c>
      <c r="S169" s="131"/>
      <c r="T169" s="133">
        <f>T170</f>
        <v>0</v>
      </c>
      <c r="AR169" s="127" t="s">
        <v>82</v>
      </c>
      <c r="AT169" s="134" t="s">
        <v>73</v>
      </c>
      <c r="AU169" s="134" t="s">
        <v>82</v>
      </c>
      <c r="AY169" s="127" t="s">
        <v>133</v>
      </c>
      <c r="BK169" s="135">
        <f>BK170</f>
        <v>0</v>
      </c>
    </row>
    <row r="170" spans="1:65" s="2" customFormat="1" ht="16.5" customHeight="1">
      <c r="A170" s="30"/>
      <c r="B170" s="136"/>
      <c r="C170" s="137" t="s">
        <v>152</v>
      </c>
      <c r="D170" s="137" t="s">
        <v>134</v>
      </c>
      <c r="E170" s="138" t="s">
        <v>1925</v>
      </c>
      <c r="F170" s="139" t="s">
        <v>2162</v>
      </c>
      <c r="G170" s="140" t="s">
        <v>655</v>
      </c>
      <c r="H170" s="141">
        <v>20</v>
      </c>
      <c r="I170" s="242"/>
      <c r="J170" s="142">
        <f>ROUND(I170*H170,2)</f>
        <v>0</v>
      </c>
      <c r="K170" s="143"/>
      <c r="L170" s="31"/>
      <c r="M170" s="144" t="s">
        <v>1</v>
      </c>
      <c r="N170" s="145" t="s">
        <v>39</v>
      </c>
      <c r="O170" s="146">
        <v>0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48" t="s">
        <v>138</v>
      </c>
      <c r="AT170" s="148" t="s">
        <v>134</v>
      </c>
      <c r="AU170" s="148" t="s">
        <v>84</v>
      </c>
      <c r="AY170" s="18" t="s">
        <v>133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8" t="s">
        <v>82</v>
      </c>
      <c r="BK170" s="149">
        <f>ROUND(I170*H170,2)</f>
        <v>0</v>
      </c>
      <c r="BL170" s="18" t="s">
        <v>138</v>
      </c>
      <c r="BM170" s="148" t="s">
        <v>169</v>
      </c>
    </row>
    <row r="171" spans="2:63" s="11" customFormat="1" ht="22.9" customHeight="1">
      <c r="B171" s="126"/>
      <c r="D171" s="127" t="s">
        <v>73</v>
      </c>
      <c r="E171" s="162" t="s">
        <v>1790</v>
      </c>
      <c r="F171" s="162" t="s">
        <v>2163</v>
      </c>
      <c r="J171" s="163">
        <f>BK171</f>
        <v>0</v>
      </c>
      <c r="L171" s="126"/>
      <c r="M171" s="130"/>
      <c r="N171" s="131"/>
      <c r="O171" s="131"/>
      <c r="P171" s="132">
        <f>SUM(P172:P173)</f>
        <v>0</v>
      </c>
      <c r="Q171" s="131"/>
      <c r="R171" s="132">
        <f>SUM(R172:R173)</f>
        <v>0</v>
      </c>
      <c r="S171" s="131"/>
      <c r="T171" s="133">
        <f>SUM(T172:T173)</f>
        <v>0</v>
      </c>
      <c r="AR171" s="127" t="s">
        <v>82</v>
      </c>
      <c r="AT171" s="134" t="s">
        <v>73</v>
      </c>
      <c r="AU171" s="134" t="s">
        <v>82</v>
      </c>
      <c r="AY171" s="127" t="s">
        <v>133</v>
      </c>
      <c r="BK171" s="135">
        <f>SUM(BK172:BK173)</f>
        <v>0</v>
      </c>
    </row>
    <row r="172" spans="1:65" s="2" customFormat="1" ht="16.5" customHeight="1">
      <c r="A172" s="30"/>
      <c r="B172" s="136"/>
      <c r="C172" s="137" t="s">
        <v>172</v>
      </c>
      <c r="D172" s="137" t="s">
        <v>134</v>
      </c>
      <c r="E172" s="138" t="s">
        <v>1927</v>
      </c>
      <c r="F172" s="139" t="s">
        <v>2164</v>
      </c>
      <c r="G172" s="140" t="s">
        <v>240</v>
      </c>
      <c r="H172" s="141">
        <v>60</v>
      </c>
      <c r="I172" s="242"/>
      <c r="J172" s="142">
        <f>ROUND(I172*H172,2)</f>
        <v>0</v>
      </c>
      <c r="K172" s="143"/>
      <c r="L172" s="31"/>
      <c r="M172" s="144" t="s">
        <v>1</v>
      </c>
      <c r="N172" s="145" t="s">
        <v>39</v>
      </c>
      <c r="O172" s="146">
        <v>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48" t="s">
        <v>138</v>
      </c>
      <c r="AT172" s="148" t="s">
        <v>134</v>
      </c>
      <c r="AU172" s="148" t="s">
        <v>84</v>
      </c>
      <c r="AY172" s="18" t="s">
        <v>133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8" t="s">
        <v>82</v>
      </c>
      <c r="BK172" s="149">
        <f>ROUND(I172*H172,2)</f>
        <v>0</v>
      </c>
      <c r="BL172" s="18" t="s">
        <v>138</v>
      </c>
      <c r="BM172" s="148" t="s">
        <v>175</v>
      </c>
    </row>
    <row r="173" spans="1:65" s="2" customFormat="1" ht="16.5" customHeight="1">
      <c r="A173" s="30"/>
      <c r="B173" s="136"/>
      <c r="C173" s="137" t="s">
        <v>155</v>
      </c>
      <c r="D173" s="137" t="s">
        <v>134</v>
      </c>
      <c r="E173" s="138" t="s">
        <v>1929</v>
      </c>
      <c r="F173" s="139" t="s">
        <v>2165</v>
      </c>
      <c r="G173" s="140" t="s">
        <v>240</v>
      </c>
      <c r="H173" s="141">
        <v>15</v>
      </c>
      <c r="I173" s="242"/>
      <c r="J173" s="142">
        <f>ROUND(I173*H173,2)</f>
        <v>0</v>
      </c>
      <c r="K173" s="143"/>
      <c r="L173" s="31"/>
      <c r="M173" s="144" t="s">
        <v>1</v>
      </c>
      <c r="N173" s="145" t="s">
        <v>39</v>
      </c>
      <c r="O173" s="146">
        <v>0</v>
      </c>
      <c r="P173" s="146">
        <f>O173*H173</f>
        <v>0</v>
      </c>
      <c r="Q173" s="146">
        <v>0</v>
      </c>
      <c r="R173" s="146">
        <f>Q173*H173</f>
        <v>0</v>
      </c>
      <c r="S173" s="146">
        <v>0</v>
      </c>
      <c r="T173" s="147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48" t="s">
        <v>138</v>
      </c>
      <c r="AT173" s="148" t="s">
        <v>134</v>
      </c>
      <c r="AU173" s="148" t="s">
        <v>84</v>
      </c>
      <c r="AY173" s="18" t="s">
        <v>133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8" t="s">
        <v>82</v>
      </c>
      <c r="BK173" s="149">
        <f>ROUND(I173*H173,2)</f>
        <v>0</v>
      </c>
      <c r="BL173" s="18" t="s">
        <v>138</v>
      </c>
      <c r="BM173" s="148" t="s">
        <v>179</v>
      </c>
    </row>
    <row r="174" spans="2:63" s="11" customFormat="1" ht="22.9" customHeight="1">
      <c r="B174" s="126"/>
      <c r="D174" s="127" t="s">
        <v>73</v>
      </c>
      <c r="E174" s="162" t="s">
        <v>1794</v>
      </c>
      <c r="F174" s="162" t="s">
        <v>2166</v>
      </c>
      <c r="J174" s="163">
        <f>BK174</f>
        <v>0</v>
      </c>
      <c r="L174" s="126"/>
      <c r="M174" s="130"/>
      <c r="N174" s="131"/>
      <c r="O174" s="131"/>
      <c r="P174" s="132">
        <f>SUM(P175:P176)</f>
        <v>0</v>
      </c>
      <c r="Q174" s="131"/>
      <c r="R174" s="132">
        <f>SUM(R175:R176)</f>
        <v>0</v>
      </c>
      <c r="S174" s="131"/>
      <c r="T174" s="133">
        <f>SUM(T175:T176)</f>
        <v>0</v>
      </c>
      <c r="AR174" s="127" t="s">
        <v>82</v>
      </c>
      <c r="AT174" s="134" t="s">
        <v>73</v>
      </c>
      <c r="AU174" s="134" t="s">
        <v>82</v>
      </c>
      <c r="AY174" s="127" t="s">
        <v>133</v>
      </c>
      <c r="BK174" s="135">
        <f>SUM(BK175:BK176)</f>
        <v>0</v>
      </c>
    </row>
    <row r="175" spans="1:65" s="2" customFormat="1" ht="16.5" customHeight="1">
      <c r="A175" s="30"/>
      <c r="B175" s="136"/>
      <c r="C175" s="137" t="s">
        <v>181</v>
      </c>
      <c r="D175" s="137" t="s">
        <v>134</v>
      </c>
      <c r="E175" s="138" t="s">
        <v>1931</v>
      </c>
      <c r="F175" s="139" t="s">
        <v>2167</v>
      </c>
      <c r="G175" s="140" t="s">
        <v>655</v>
      </c>
      <c r="H175" s="141">
        <v>350</v>
      </c>
      <c r="I175" s="242"/>
      <c r="J175" s="142">
        <f>ROUND(I175*H175,2)</f>
        <v>0</v>
      </c>
      <c r="K175" s="143"/>
      <c r="L175" s="31"/>
      <c r="M175" s="144" t="s">
        <v>1</v>
      </c>
      <c r="N175" s="145" t="s">
        <v>39</v>
      </c>
      <c r="O175" s="146">
        <v>0</v>
      </c>
      <c r="P175" s="146">
        <f>O175*H175</f>
        <v>0</v>
      </c>
      <c r="Q175" s="146">
        <v>0</v>
      </c>
      <c r="R175" s="146">
        <f>Q175*H175</f>
        <v>0</v>
      </c>
      <c r="S175" s="146">
        <v>0</v>
      </c>
      <c r="T175" s="147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48" t="s">
        <v>138</v>
      </c>
      <c r="AT175" s="148" t="s">
        <v>134</v>
      </c>
      <c r="AU175" s="148" t="s">
        <v>84</v>
      </c>
      <c r="AY175" s="18" t="s">
        <v>133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8" t="s">
        <v>82</v>
      </c>
      <c r="BK175" s="149">
        <f>ROUND(I175*H175,2)</f>
        <v>0</v>
      </c>
      <c r="BL175" s="18" t="s">
        <v>138</v>
      </c>
      <c r="BM175" s="148" t="s">
        <v>184</v>
      </c>
    </row>
    <row r="176" spans="1:65" s="2" customFormat="1" ht="16.5" customHeight="1">
      <c r="A176" s="30"/>
      <c r="B176" s="136"/>
      <c r="C176" s="137" t="s">
        <v>160</v>
      </c>
      <c r="D176" s="137" t="s">
        <v>134</v>
      </c>
      <c r="E176" s="138" t="s">
        <v>1933</v>
      </c>
      <c r="F176" s="139" t="s">
        <v>2168</v>
      </c>
      <c r="G176" s="140" t="s">
        <v>655</v>
      </c>
      <c r="H176" s="141">
        <v>30</v>
      </c>
      <c r="I176" s="242"/>
      <c r="J176" s="142">
        <f>ROUND(I176*H176,2)</f>
        <v>0</v>
      </c>
      <c r="K176" s="143"/>
      <c r="L176" s="31"/>
      <c r="M176" s="144" t="s">
        <v>1</v>
      </c>
      <c r="N176" s="145" t="s">
        <v>39</v>
      </c>
      <c r="O176" s="146">
        <v>0</v>
      </c>
      <c r="P176" s="146">
        <f>O176*H176</f>
        <v>0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48" t="s">
        <v>138</v>
      </c>
      <c r="AT176" s="148" t="s">
        <v>134</v>
      </c>
      <c r="AU176" s="148" t="s">
        <v>84</v>
      </c>
      <c r="AY176" s="18" t="s">
        <v>133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8" t="s">
        <v>82</v>
      </c>
      <c r="BK176" s="149">
        <f>ROUND(I176*H176,2)</f>
        <v>0</v>
      </c>
      <c r="BL176" s="18" t="s">
        <v>138</v>
      </c>
      <c r="BM176" s="148" t="s">
        <v>187</v>
      </c>
    </row>
    <row r="177" spans="2:63" s="11" customFormat="1" ht="22.9" customHeight="1">
      <c r="B177" s="126"/>
      <c r="D177" s="127" t="s">
        <v>73</v>
      </c>
      <c r="E177" s="162" t="s">
        <v>1804</v>
      </c>
      <c r="F177" s="162" t="s">
        <v>2169</v>
      </c>
      <c r="J177" s="163">
        <f>BK177</f>
        <v>0</v>
      </c>
      <c r="L177" s="126"/>
      <c r="M177" s="130"/>
      <c r="N177" s="131"/>
      <c r="O177" s="131"/>
      <c r="P177" s="132">
        <f>SUM(P178:P179)</f>
        <v>0</v>
      </c>
      <c r="Q177" s="131"/>
      <c r="R177" s="132">
        <f>SUM(R178:R179)</f>
        <v>0</v>
      </c>
      <c r="S177" s="131"/>
      <c r="T177" s="133">
        <f>SUM(T178:T179)</f>
        <v>0</v>
      </c>
      <c r="AR177" s="127" t="s">
        <v>82</v>
      </c>
      <c r="AT177" s="134" t="s">
        <v>73</v>
      </c>
      <c r="AU177" s="134" t="s">
        <v>82</v>
      </c>
      <c r="AY177" s="127" t="s">
        <v>133</v>
      </c>
      <c r="BK177" s="135">
        <f>SUM(BK178:BK179)</f>
        <v>0</v>
      </c>
    </row>
    <row r="178" spans="1:65" s="2" customFormat="1" ht="16.5" customHeight="1">
      <c r="A178" s="30"/>
      <c r="B178" s="136"/>
      <c r="C178" s="137" t="s">
        <v>191</v>
      </c>
      <c r="D178" s="137" t="s">
        <v>134</v>
      </c>
      <c r="E178" s="138" t="s">
        <v>1935</v>
      </c>
      <c r="F178" s="139" t="s">
        <v>2170</v>
      </c>
      <c r="G178" s="140" t="s">
        <v>655</v>
      </c>
      <c r="H178" s="141">
        <v>4</v>
      </c>
      <c r="I178" s="242"/>
      <c r="J178" s="142">
        <f>ROUND(I178*H178,2)</f>
        <v>0</v>
      </c>
      <c r="K178" s="143"/>
      <c r="L178" s="31"/>
      <c r="M178" s="144" t="s">
        <v>1</v>
      </c>
      <c r="N178" s="145" t="s">
        <v>39</v>
      </c>
      <c r="O178" s="146">
        <v>0</v>
      </c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48" t="s">
        <v>138</v>
      </c>
      <c r="AT178" s="148" t="s">
        <v>134</v>
      </c>
      <c r="AU178" s="148" t="s">
        <v>84</v>
      </c>
      <c r="AY178" s="18" t="s">
        <v>133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8" t="s">
        <v>82</v>
      </c>
      <c r="BK178" s="149">
        <f>ROUND(I178*H178,2)</f>
        <v>0</v>
      </c>
      <c r="BL178" s="18" t="s">
        <v>138</v>
      </c>
      <c r="BM178" s="148" t="s">
        <v>195</v>
      </c>
    </row>
    <row r="179" spans="1:65" s="2" customFormat="1" ht="16.5" customHeight="1">
      <c r="A179" s="30"/>
      <c r="B179" s="136"/>
      <c r="C179" s="137" t="s">
        <v>165</v>
      </c>
      <c r="D179" s="137" t="s">
        <v>134</v>
      </c>
      <c r="E179" s="138" t="s">
        <v>1937</v>
      </c>
      <c r="F179" s="139" t="s">
        <v>2171</v>
      </c>
      <c r="G179" s="140" t="s">
        <v>655</v>
      </c>
      <c r="H179" s="141">
        <v>11</v>
      </c>
      <c r="I179" s="242"/>
      <c r="J179" s="142">
        <f>ROUND(I179*H179,2)</f>
        <v>0</v>
      </c>
      <c r="K179" s="143"/>
      <c r="L179" s="31"/>
      <c r="M179" s="144" t="s">
        <v>1</v>
      </c>
      <c r="N179" s="145" t="s">
        <v>39</v>
      </c>
      <c r="O179" s="146">
        <v>0</v>
      </c>
      <c r="P179" s="146">
        <f>O179*H179</f>
        <v>0</v>
      </c>
      <c r="Q179" s="146">
        <v>0</v>
      </c>
      <c r="R179" s="146">
        <f>Q179*H179</f>
        <v>0</v>
      </c>
      <c r="S179" s="146">
        <v>0</v>
      </c>
      <c r="T179" s="147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48" t="s">
        <v>138</v>
      </c>
      <c r="AT179" s="148" t="s">
        <v>134</v>
      </c>
      <c r="AU179" s="148" t="s">
        <v>84</v>
      </c>
      <c r="AY179" s="18" t="s">
        <v>133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8" t="s">
        <v>82</v>
      </c>
      <c r="BK179" s="149">
        <f>ROUND(I179*H179,2)</f>
        <v>0</v>
      </c>
      <c r="BL179" s="18" t="s">
        <v>138</v>
      </c>
      <c r="BM179" s="148" t="s">
        <v>199</v>
      </c>
    </row>
    <row r="180" spans="2:63" s="11" customFormat="1" ht="22.9" customHeight="1">
      <c r="B180" s="126"/>
      <c r="D180" s="127" t="s">
        <v>73</v>
      </c>
      <c r="E180" s="162" t="s">
        <v>1388</v>
      </c>
      <c r="F180" s="162" t="s">
        <v>2172</v>
      </c>
      <c r="J180" s="163">
        <f>BK180</f>
        <v>0</v>
      </c>
      <c r="L180" s="126"/>
      <c r="M180" s="130"/>
      <c r="N180" s="131"/>
      <c r="O180" s="131"/>
      <c r="P180" s="132">
        <f>P181</f>
        <v>0</v>
      </c>
      <c r="Q180" s="131"/>
      <c r="R180" s="132">
        <f>R181</f>
        <v>0</v>
      </c>
      <c r="S180" s="131"/>
      <c r="T180" s="133">
        <f>T181</f>
        <v>0</v>
      </c>
      <c r="AR180" s="127" t="s">
        <v>82</v>
      </c>
      <c r="AT180" s="134" t="s">
        <v>73</v>
      </c>
      <c r="AU180" s="134" t="s">
        <v>82</v>
      </c>
      <c r="AY180" s="127" t="s">
        <v>133</v>
      </c>
      <c r="BK180" s="135">
        <f>BK181</f>
        <v>0</v>
      </c>
    </row>
    <row r="181" spans="1:65" s="2" customFormat="1" ht="16.5" customHeight="1">
      <c r="A181" s="30"/>
      <c r="B181" s="136"/>
      <c r="C181" s="137" t="s">
        <v>8</v>
      </c>
      <c r="D181" s="137" t="s">
        <v>134</v>
      </c>
      <c r="E181" s="138" t="s">
        <v>1939</v>
      </c>
      <c r="F181" s="139" t="s">
        <v>2173</v>
      </c>
      <c r="G181" s="140" t="s">
        <v>655</v>
      </c>
      <c r="H181" s="141">
        <v>6</v>
      </c>
      <c r="I181" s="242"/>
      <c r="J181" s="142">
        <f>ROUND(I181*H181,2)</f>
        <v>0</v>
      </c>
      <c r="K181" s="143"/>
      <c r="L181" s="31"/>
      <c r="M181" s="144" t="s">
        <v>1</v>
      </c>
      <c r="N181" s="145" t="s">
        <v>39</v>
      </c>
      <c r="O181" s="146">
        <v>0</v>
      </c>
      <c r="P181" s="146">
        <f>O181*H181</f>
        <v>0</v>
      </c>
      <c r="Q181" s="146">
        <v>0</v>
      </c>
      <c r="R181" s="146">
        <f>Q181*H181</f>
        <v>0</v>
      </c>
      <c r="S181" s="146">
        <v>0</v>
      </c>
      <c r="T181" s="147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48" t="s">
        <v>138</v>
      </c>
      <c r="AT181" s="148" t="s">
        <v>134</v>
      </c>
      <c r="AU181" s="148" t="s">
        <v>84</v>
      </c>
      <c r="AY181" s="18" t="s">
        <v>133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8" t="s">
        <v>82</v>
      </c>
      <c r="BK181" s="149">
        <f>ROUND(I181*H181,2)</f>
        <v>0</v>
      </c>
      <c r="BL181" s="18" t="s">
        <v>138</v>
      </c>
      <c r="BM181" s="148" t="s">
        <v>276</v>
      </c>
    </row>
    <row r="182" spans="2:63" s="11" customFormat="1" ht="22.9" customHeight="1">
      <c r="B182" s="126"/>
      <c r="D182" s="127" t="s">
        <v>73</v>
      </c>
      <c r="E182" s="162" t="s">
        <v>1812</v>
      </c>
      <c r="F182" s="162" t="s">
        <v>2174</v>
      </c>
      <c r="J182" s="163">
        <f>BK182</f>
        <v>0</v>
      </c>
      <c r="L182" s="126"/>
      <c r="M182" s="130"/>
      <c r="N182" s="131"/>
      <c r="O182" s="131"/>
      <c r="P182" s="132">
        <f>SUM(P183:P184)</f>
        <v>0</v>
      </c>
      <c r="Q182" s="131"/>
      <c r="R182" s="132">
        <f>SUM(R183:R184)</f>
        <v>0</v>
      </c>
      <c r="S182" s="131"/>
      <c r="T182" s="133">
        <f>SUM(T183:T184)</f>
        <v>0</v>
      </c>
      <c r="AR182" s="127" t="s">
        <v>82</v>
      </c>
      <c r="AT182" s="134" t="s">
        <v>73</v>
      </c>
      <c r="AU182" s="134" t="s">
        <v>82</v>
      </c>
      <c r="AY182" s="127" t="s">
        <v>133</v>
      </c>
      <c r="BK182" s="135">
        <f>SUM(BK183:BK184)</f>
        <v>0</v>
      </c>
    </row>
    <row r="183" spans="1:65" s="2" customFormat="1" ht="16.5" customHeight="1">
      <c r="A183" s="30"/>
      <c r="B183" s="136"/>
      <c r="C183" s="137" t="s">
        <v>169</v>
      </c>
      <c r="D183" s="137" t="s">
        <v>134</v>
      </c>
      <c r="E183" s="138" t="s">
        <v>1941</v>
      </c>
      <c r="F183" s="139" t="s">
        <v>2175</v>
      </c>
      <c r="G183" s="140" t="s">
        <v>655</v>
      </c>
      <c r="H183" s="141">
        <v>2</v>
      </c>
      <c r="I183" s="242"/>
      <c r="J183" s="142">
        <f>ROUND(I183*H183,2)</f>
        <v>0</v>
      </c>
      <c r="K183" s="143"/>
      <c r="L183" s="31"/>
      <c r="M183" s="144" t="s">
        <v>1</v>
      </c>
      <c r="N183" s="145" t="s">
        <v>39</v>
      </c>
      <c r="O183" s="146">
        <v>0</v>
      </c>
      <c r="P183" s="146">
        <f>O183*H183</f>
        <v>0</v>
      </c>
      <c r="Q183" s="146">
        <v>0</v>
      </c>
      <c r="R183" s="146">
        <f>Q183*H183</f>
        <v>0</v>
      </c>
      <c r="S183" s="146">
        <v>0</v>
      </c>
      <c r="T183" s="147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48" t="s">
        <v>138</v>
      </c>
      <c r="AT183" s="148" t="s">
        <v>134</v>
      </c>
      <c r="AU183" s="148" t="s">
        <v>84</v>
      </c>
      <c r="AY183" s="18" t="s">
        <v>133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8" t="s">
        <v>82</v>
      </c>
      <c r="BK183" s="149">
        <f>ROUND(I183*H183,2)</f>
        <v>0</v>
      </c>
      <c r="BL183" s="18" t="s">
        <v>138</v>
      </c>
      <c r="BM183" s="148" t="s">
        <v>281</v>
      </c>
    </row>
    <row r="184" spans="1:65" s="2" customFormat="1" ht="16.5" customHeight="1">
      <c r="A184" s="30"/>
      <c r="B184" s="136"/>
      <c r="C184" s="137" t="s">
        <v>283</v>
      </c>
      <c r="D184" s="137" t="s">
        <v>134</v>
      </c>
      <c r="E184" s="138" t="s">
        <v>2176</v>
      </c>
      <c r="F184" s="139" t="s">
        <v>2177</v>
      </c>
      <c r="G184" s="140" t="s">
        <v>655</v>
      </c>
      <c r="H184" s="141">
        <v>1</v>
      </c>
      <c r="I184" s="242"/>
      <c r="J184" s="142">
        <f>ROUND(I184*H184,2)</f>
        <v>0</v>
      </c>
      <c r="K184" s="143"/>
      <c r="L184" s="31"/>
      <c r="M184" s="144" t="s">
        <v>1</v>
      </c>
      <c r="N184" s="145" t="s">
        <v>39</v>
      </c>
      <c r="O184" s="146">
        <v>0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48" t="s">
        <v>138</v>
      </c>
      <c r="AT184" s="148" t="s">
        <v>134</v>
      </c>
      <c r="AU184" s="148" t="s">
        <v>84</v>
      </c>
      <c r="AY184" s="18" t="s">
        <v>133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8" t="s">
        <v>82</v>
      </c>
      <c r="BK184" s="149">
        <f>ROUND(I184*H184,2)</f>
        <v>0</v>
      </c>
      <c r="BL184" s="18" t="s">
        <v>138</v>
      </c>
      <c r="BM184" s="148" t="s">
        <v>286</v>
      </c>
    </row>
    <row r="185" spans="2:63" s="11" customFormat="1" ht="22.9" customHeight="1">
      <c r="B185" s="126"/>
      <c r="D185" s="127" t="s">
        <v>73</v>
      </c>
      <c r="E185" s="162" t="s">
        <v>1824</v>
      </c>
      <c r="F185" s="162" t="s">
        <v>2178</v>
      </c>
      <c r="J185" s="163">
        <f>BK185</f>
        <v>0</v>
      </c>
      <c r="L185" s="126"/>
      <c r="M185" s="130"/>
      <c r="N185" s="131"/>
      <c r="O185" s="131"/>
      <c r="P185" s="132">
        <f>SUM(P186:P188)</f>
        <v>0</v>
      </c>
      <c r="Q185" s="131"/>
      <c r="R185" s="132">
        <f>SUM(R186:R188)</f>
        <v>0</v>
      </c>
      <c r="S185" s="131"/>
      <c r="T185" s="133">
        <f>SUM(T186:T188)</f>
        <v>0</v>
      </c>
      <c r="AR185" s="127" t="s">
        <v>82</v>
      </c>
      <c r="AT185" s="134" t="s">
        <v>73</v>
      </c>
      <c r="AU185" s="134" t="s">
        <v>82</v>
      </c>
      <c r="AY185" s="127" t="s">
        <v>133</v>
      </c>
      <c r="BK185" s="135">
        <f>SUM(BK186:BK188)</f>
        <v>0</v>
      </c>
    </row>
    <row r="186" spans="1:65" s="2" customFormat="1" ht="16.5" customHeight="1">
      <c r="A186" s="30"/>
      <c r="B186" s="136"/>
      <c r="C186" s="137" t="s">
        <v>175</v>
      </c>
      <c r="D186" s="137" t="s">
        <v>134</v>
      </c>
      <c r="E186" s="138" t="s">
        <v>2179</v>
      </c>
      <c r="F186" s="139" t="s">
        <v>2180</v>
      </c>
      <c r="G186" s="140" t="s">
        <v>655</v>
      </c>
      <c r="H186" s="141">
        <v>9</v>
      </c>
      <c r="I186" s="242"/>
      <c r="J186" s="142">
        <f>ROUND(I186*H186,2)</f>
        <v>0</v>
      </c>
      <c r="K186" s="143"/>
      <c r="L186" s="31"/>
      <c r="M186" s="144" t="s">
        <v>1</v>
      </c>
      <c r="N186" s="145" t="s">
        <v>39</v>
      </c>
      <c r="O186" s="146">
        <v>0</v>
      </c>
      <c r="P186" s="146">
        <f>O186*H186</f>
        <v>0</v>
      </c>
      <c r="Q186" s="146">
        <v>0</v>
      </c>
      <c r="R186" s="146">
        <f>Q186*H186</f>
        <v>0</v>
      </c>
      <c r="S186" s="146">
        <v>0</v>
      </c>
      <c r="T186" s="147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48" t="s">
        <v>138</v>
      </c>
      <c r="AT186" s="148" t="s">
        <v>134</v>
      </c>
      <c r="AU186" s="148" t="s">
        <v>84</v>
      </c>
      <c r="AY186" s="18" t="s">
        <v>133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8" t="s">
        <v>82</v>
      </c>
      <c r="BK186" s="149">
        <f>ROUND(I186*H186,2)</f>
        <v>0</v>
      </c>
      <c r="BL186" s="18" t="s">
        <v>138</v>
      </c>
      <c r="BM186" s="148" t="s">
        <v>290</v>
      </c>
    </row>
    <row r="187" spans="1:65" s="2" customFormat="1" ht="16.5" customHeight="1">
      <c r="A187" s="30"/>
      <c r="B187" s="136"/>
      <c r="C187" s="137" t="s">
        <v>302</v>
      </c>
      <c r="D187" s="137" t="s">
        <v>134</v>
      </c>
      <c r="E187" s="138" t="s">
        <v>2181</v>
      </c>
      <c r="F187" s="139" t="s">
        <v>2182</v>
      </c>
      <c r="G187" s="140" t="s">
        <v>655</v>
      </c>
      <c r="H187" s="141">
        <v>12</v>
      </c>
      <c r="I187" s="242"/>
      <c r="J187" s="142">
        <f>ROUND(I187*H187,2)</f>
        <v>0</v>
      </c>
      <c r="K187" s="143"/>
      <c r="L187" s="31"/>
      <c r="M187" s="144" t="s">
        <v>1</v>
      </c>
      <c r="N187" s="145" t="s">
        <v>39</v>
      </c>
      <c r="O187" s="146">
        <v>0</v>
      </c>
      <c r="P187" s="146">
        <f>O187*H187</f>
        <v>0</v>
      </c>
      <c r="Q187" s="146">
        <v>0</v>
      </c>
      <c r="R187" s="146">
        <f>Q187*H187</f>
        <v>0</v>
      </c>
      <c r="S187" s="146">
        <v>0</v>
      </c>
      <c r="T187" s="147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48" t="s">
        <v>138</v>
      </c>
      <c r="AT187" s="148" t="s">
        <v>134</v>
      </c>
      <c r="AU187" s="148" t="s">
        <v>84</v>
      </c>
      <c r="AY187" s="18" t="s">
        <v>133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8" t="s">
        <v>82</v>
      </c>
      <c r="BK187" s="149">
        <f>ROUND(I187*H187,2)</f>
        <v>0</v>
      </c>
      <c r="BL187" s="18" t="s">
        <v>138</v>
      </c>
      <c r="BM187" s="148" t="s">
        <v>305</v>
      </c>
    </row>
    <row r="188" spans="1:65" s="2" customFormat="1" ht="16.5" customHeight="1">
      <c r="A188" s="30"/>
      <c r="B188" s="136"/>
      <c r="C188" s="137" t="s">
        <v>179</v>
      </c>
      <c r="D188" s="137" t="s">
        <v>134</v>
      </c>
      <c r="E188" s="138" t="s">
        <v>2183</v>
      </c>
      <c r="F188" s="139" t="s">
        <v>2184</v>
      </c>
      <c r="G188" s="140" t="s">
        <v>655</v>
      </c>
      <c r="H188" s="141">
        <v>8</v>
      </c>
      <c r="I188" s="242"/>
      <c r="J188" s="142">
        <f>ROUND(I188*H188,2)</f>
        <v>0</v>
      </c>
      <c r="K188" s="143"/>
      <c r="L188" s="31"/>
      <c r="M188" s="144" t="s">
        <v>1</v>
      </c>
      <c r="N188" s="145" t="s">
        <v>39</v>
      </c>
      <c r="O188" s="146">
        <v>0</v>
      </c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48" t="s">
        <v>138</v>
      </c>
      <c r="AT188" s="148" t="s">
        <v>134</v>
      </c>
      <c r="AU188" s="148" t="s">
        <v>84</v>
      </c>
      <c r="AY188" s="18" t="s">
        <v>133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8" t="s">
        <v>82</v>
      </c>
      <c r="BK188" s="149">
        <f>ROUND(I188*H188,2)</f>
        <v>0</v>
      </c>
      <c r="BL188" s="18" t="s">
        <v>138</v>
      </c>
      <c r="BM188" s="148" t="s">
        <v>310</v>
      </c>
    </row>
    <row r="189" spans="2:63" s="11" customFormat="1" ht="22.9" customHeight="1">
      <c r="B189" s="126"/>
      <c r="D189" s="127" t="s">
        <v>73</v>
      </c>
      <c r="E189" s="162" t="s">
        <v>1826</v>
      </c>
      <c r="F189" s="162" t="s">
        <v>2185</v>
      </c>
      <c r="J189" s="163">
        <f>BK189</f>
        <v>0</v>
      </c>
      <c r="L189" s="126"/>
      <c r="M189" s="130"/>
      <c r="N189" s="131"/>
      <c r="O189" s="131"/>
      <c r="P189" s="132">
        <f>SUM(P190:P193)</f>
        <v>0</v>
      </c>
      <c r="Q189" s="131"/>
      <c r="R189" s="132">
        <f>SUM(R190:R193)</f>
        <v>0</v>
      </c>
      <c r="S189" s="131"/>
      <c r="T189" s="133">
        <f>SUM(T190:T193)</f>
        <v>0</v>
      </c>
      <c r="AR189" s="127" t="s">
        <v>82</v>
      </c>
      <c r="AT189" s="134" t="s">
        <v>73</v>
      </c>
      <c r="AU189" s="134" t="s">
        <v>82</v>
      </c>
      <c r="AY189" s="127" t="s">
        <v>133</v>
      </c>
      <c r="BK189" s="135">
        <f>SUM(BK190:BK193)</f>
        <v>0</v>
      </c>
    </row>
    <row r="190" spans="1:65" s="2" customFormat="1" ht="16.5" customHeight="1">
      <c r="A190" s="30"/>
      <c r="B190" s="136"/>
      <c r="C190" s="137" t="s">
        <v>7</v>
      </c>
      <c r="D190" s="137" t="s">
        <v>134</v>
      </c>
      <c r="E190" s="138" t="s">
        <v>2186</v>
      </c>
      <c r="F190" s="139" t="s">
        <v>2187</v>
      </c>
      <c r="G190" s="140" t="s">
        <v>655</v>
      </c>
      <c r="H190" s="141">
        <v>2</v>
      </c>
      <c r="I190" s="242"/>
      <c r="J190" s="142">
        <f>ROUND(I190*H190,2)</f>
        <v>0</v>
      </c>
      <c r="K190" s="143"/>
      <c r="L190" s="31"/>
      <c r="M190" s="144" t="s">
        <v>1</v>
      </c>
      <c r="N190" s="145" t="s">
        <v>39</v>
      </c>
      <c r="O190" s="146">
        <v>0</v>
      </c>
      <c r="P190" s="146">
        <f>O190*H190</f>
        <v>0</v>
      </c>
      <c r="Q190" s="146">
        <v>0</v>
      </c>
      <c r="R190" s="146">
        <f>Q190*H190</f>
        <v>0</v>
      </c>
      <c r="S190" s="146">
        <v>0</v>
      </c>
      <c r="T190" s="147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48" t="s">
        <v>138</v>
      </c>
      <c r="AT190" s="148" t="s">
        <v>134</v>
      </c>
      <c r="AU190" s="148" t="s">
        <v>84</v>
      </c>
      <c r="AY190" s="18" t="s">
        <v>133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8" t="s">
        <v>82</v>
      </c>
      <c r="BK190" s="149">
        <f>ROUND(I190*H190,2)</f>
        <v>0</v>
      </c>
      <c r="BL190" s="18" t="s">
        <v>138</v>
      </c>
      <c r="BM190" s="148" t="s">
        <v>315</v>
      </c>
    </row>
    <row r="191" spans="1:65" s="2" customFormat="1" ht="16.5" customHeight="1">
      <c r="A191" s="30"/>
      <c r="B191" s="136"/>
      <c r="C191" s="137" t="s">
        <v>184</v>
      </c>
      <c r="D191" s="137" t="s">
        <v>134</v>
      </c>
      <c r="E191" s="138" t="s">
        <v>2188</v>
      </c>
      <c r="F191" s="139" t="s">
        <v>2189</v>
      </c>
      <c r="G191" s="140" t="s">
        <v>655</v>
      </c>
      <c r="H191" s="141">
        <v>8</v>
      </c>
      <c r="I191" s="242"/>
      <c r="J191" s="142">
        <f>ROUND(I191*H191,2)</f>
        <v>0</v>
      </c>
      <c r="K191" s="143"/>
      <c r="L191" s="31"/>
      <c r="M191" s="144" t="s">
        <v>1</v>
      </c>
      <c r="N191" s="145" t="s">
        <v>39</v>
      </c>
      <c r="O191" s="146">
        <v>0</v>
      </c>
      <c r="P191" s="146">
        <f>O191*H191</f>
        <v>0</v>
      </c>
      <c r="Q191" s="146">
        <v>0</v>
      </c>
      <c r="R191" s="146">
        <f>Q191*H191</f>
        <v>0</v>
      </c>
      <c r="S191" s="146">
        <v>0</v>
      </c>
      <c r="T191" s="147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48" t="s">
        <v>138</v>
      </c>
      <c r="AT191" s="148" t="s">
        <v>134</v>
      </c>
      <c r="AU191" s="148" t="s">
        <v>84</v>
      </c>
      <c r="AY191" s="18" t="s">
        <v>133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8" t="s">
        <v>82</v>
      </c>
      <c r="BK191" s="149">
        <f>ROUND(I191*H191,2)</f>
        <v>0</v>
      </c>
      <c r="BL191" s="18" t="s">
        <v>138</v>
      </c>
      <c r="BM191" s="148" t="s">
        <v>322</v>
      </c>
    </row>
    <row r="192" spans="1:65" s="2" customFormat="1" ht="16.5" customHeight="1">
      <c r="A192" s="30"/>
      <c r="B192" s="136"/>
      <c r="C192" s="137" t="s">
        <v>325</v>
      </c>
      <c r="D192" s="137" t="s">
        <v>134</v>
      </c>
      <c r="E192" s="138" t="s">
        <v>2190</v>
      </c>
      <c r="F192" s="139" t="s">
        <v>2191</v>
      </c>
      <c r="G192" s="140" t="s">
        <v>655</v>
      </c>
      <c r="H192" s="141">
        <v>1</v>
      </c>
      <c r="I192" s="242"/>
      <c r="J192" s="142">
        <f>ROUND(I192*H192,2)</f>
        <v>0</v>
      </c>
      <c r="K192" s="143"/>
      <c r="L192" s="31"/>
      <c r="M192" s="144" t="s">
        <v>1</v>
      </c>
      <c r="N192" s="145" t="s">
        <v>39</v>
      </c>
      <c r="O192" s="146">
        <v>0</v>
      </c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48" t="s">
        <v>138</v>
      </c>
      <c r="AT192" s="148" t="s">
        <v>134</v>
      </c>
      <c r="AU192" s="148" t="s">
        <v>84</v>
      </c>
      <c r="AY192" s="18" t="s">
        <v>133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8" t="s">
        <v>82</v>
      </c>
      <c r="BK192" s="149">
        <f>ROUND(I192*H192,2)</f>
        <v>0</v>
      </c>
      <c r="BL192" s="18" t="s">
        <v>138</v>
      </c>
      <c r="BM192" s="148" t="s">
        <v>328</v>
      </c>
    </row>
    <row r="193" spans="1:65" s="2" customFormat="1" ht="16.5" customHeight="1">
      <c r="A193" s="30"/>
      <c r="B193" s="136"/>
      <c r="C193" s="137" t="s">
        <v>187</v>
      </c>
      <c r="D193" s="137" t="s">
        <v>134</v>
      </c>
      <c r="E193" s="138" t="s">
        <v>2192</v>
      </c>
      <c r="F193" s="139" t="s">
        <v>2193</v>
      </c>
      <c r="G193" s="140" t="s">
        <v>655</v>
      </c>
      <c r="H193" s="141">
        <v>2</v>
      </c>
      <c r="I193" s="242"/>
      <c r="J193" s="142">
        <f>ROUND(I193*H193,2)</f>
        <v>0</v>
      </c>
      <c r="K193" s="143"/>
      <c r="L193" s="31"/>
      <c r="M193" s="144" t="s">
        <v>1</v>
      </c>
      <c r="N193" s="145" t="s">
        <v>39</v>
      </c>
      <c r="O193" s="146">
        <v>0</v>
      </c>
      <c r="P193" s="146">
        <f>O193*H193</f>
        <v>0</v>
      </c>
      <c r="Q193" s="146">
        <v>0</v>
      </c>
      <c r="R193" s="146">
        <f>Q193*H193</f>
        <v>0</v>
      </c>
      <c r="S193" s="146">
        <v>0</v>
      </c>
      <c r="T193" s="147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48" t="s">
        <v>138</v>
      </c>
      <c r="AT193" s="148" t="s">
        <v>134</v>
      </c>
      <c r="AU193" s="148" t="s">
        <v>84</v>
      </c>
      <c r="AY193" s="18" t="s">
        <v>133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8" t="s">
        <v>82</v>
      </c>
      <c r="BK193" s="149">
        <f>ROUND(I193*H193,2)</f>
        <v>0</v>
      </c>
      <c r="BL193" s="18" t="s">
        <v>138</v>
      </c>
      <c r="BM193" s="148" t="s">
        <v>331</v>
      </c>
    </row>
    <row r="194" spans="2:63" s="11" customFormat="1" ht="22.9" customHeight="1">
      <c r="B194" s="126"/>
      <c r="D194" s="127" t="s">
        <v>73</v>
      </c>
      <c r="E194" s="162" t="s">
        <v>1836</v>
      </c>
      <c r="F194" s="162" t="s">
        <v>2194</v>
      </c>
      <c r="J194" s="163">
        <f>BK194</f>
        <v>0</v>
      </c>
      <c r="L194" s="126"/>
      <c r="M194" s="130"/>
      <c r="N194" s="131"/>
      <c r="O194" s="131"/>
      <c r="P194" s="132">
        <f>SUM(P195:P196)</f>
        <v>0</v>
      </c>
      <c r="Q194" s="131"/>
      <c r="R194" s="132">
        <f>SUM(R195:R196)</f>
        <v>0</v>
      </c>
      <c r="S194" s="131"/>
      <c r="T194" s="133">
        <f>SUM(T195:T196)</f>
        <v>0</v>
      </c>
      <c r="AR194" s="127" t="s">
        <v>82</v>
      </c>
      <c r="AT194" s="134" t="s">
        <v>73</v>
      </c>
      <c r="AU194" s="134" t="s">
        <v>82</v>
      </c>
      <c r="AY194" s="127" t="s">
        <v>133</v>
      </c>
      <c r="BK194" s="135">
        <f>SUM(BK195:BK196)</f>
        <v>0</v>
      </c>
    </row>
    <row r="195" spans="1:65" s="2" customFormat="1" ht="44.25" customHeight="1">
      <c r="A195" s="30"/>
      <c r="B195" s="136"/>
      <c r="C195" s="137" t="s">
        <v>334</v>
      </c>
      <c r="D195" s="137" t="s">
        <v>134</v>
      </c>
      <c r="E195" s="138" t="s">
        <v>2195</v>
      </c>
      <c r="F195" s="139" t="s">
        <v>2196</v>
      </c>
      <c r="G195" s="140" t="s">
        <v>655</v>
      </c>
      <c r="H195" s="141">
        <v>12</v>
      </c>
      <c r="I195" s="242"/>
      <c r="J195" s="142">
        <f>ROUND(I195*H195,2)</f>
        <v>0</v>
      </c>
      <c r="K195" s="143"/>
      <c r="L195" s="31"/>
      <c r="M195" s="144" t="s">
        <v>1</v>
      </c>
      <c r="N195" s="145" t="s">
        <v>39</v>
      </c>
      <c r="O195" s="146">
        <v>0</v>
      </c>
      <c r="P195" s="146">
        <f>O195*H195</f>
        <v>0</v>
      </c>
      <c r="Q195" s="146">
        <v>0</v>
      </c>
      <c r="R195" s="146">
        <f>Q195*H195</f>
        <v>0</v>
      </c>
      <c r="S195" s="146">
        <v>0</v>
      </c>
      <c r="T195" s="147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48" t="s">
        <v>138</v>
      </c>
      <c r="AT195" s="148" t="s">
        <v>134</v>
      </c>
      <c r="AU195" s="148" t="s">
        <v>84</v>
      </c>
      <c r="AY195" s="18" t="s">
        <v>133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8" t="s">
        <v>82</v>
      </c>
      <c r="BK195" s="149">
        <f>ROUND(I195*H195,2)</f>
        <v>0</v>
      </c>
      <c r="BL195" s="18" t="s">
        <v>138</v>
      </c>
      <c r="BM195" s="148" t="s">
        <v>337</v>
      </c>
    </row>
    <row r="196" spans="1:65" s="2" customFormat="1" ht="24.2" customHeight="1">
      <c r="A196" s="30"/>
      <c r="B196" s="136"/>
      <c r="C196" s="137" t="s">
        <v>195</v>
      </c>
      <c r="D196" s="137" t="s">
        <v>134</v>
      </c>
      <c r="E196" s="138" t="s">
        <v>2197</v>
      </c>
      <c r="F196" s="139" t="s">
        <v>2198</v>
      </c>
      <c r="G196" s="140" t="s">
        <v>655</v>
      </c>
      <c r="H196" s="141">
        <v>1</v>
      </c>
      <c r="I196" s="242"/>
      <c r="J196" s="142">
        <f>ROUND(I196*H196,2)</f>
        <v>0</v>
      </c>
      <c r="K196" s="143"/>
      <c r="L196" s="31"/>
      <c r="M196" s="144" t="s">
        <v>1</v>
      </c>
      <c r="N196" s="145" t="s">
        <v>39</v>
      </c>
      <c r="O196" s="146">
        <v>0</v>
      </c>
      <c r="P196" s="146">
        <f>O196*H196</f>
        <v>0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48" t="s">
        <v>138</v>
      </c>
      <c r="AT196" s="148" t="s">
        <v>134</v>
      </c>
      <c r="AU196" s="148" t="s">
        <v>84</v>
      </c>
      <c r="AY196" s="18" t="s">
        <v>133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8" t="s">
        <v>82</v>
      </c>
      <c r="BK196" s="149">
        <f>ROUND(I196*H196,2)</f>
        <v>0</v>
      </c>
      <c r="BL196" s="18" t="s">
        <v>138</v>
      </c>
      <c r="BM196" s="148" t="s">
        <v>348</v>
      </c>
    </row>
    <row r="197" spans="2:63" s="11" customFormat="1" ht="22.9" customHeight="1">
      <c r="B197" s="126"/>
      <c r="D197" s="127" t="s">
        <v>73</v>
      </c>
      <c r="E197" s="162" t="s">
        <v>1844</v>
      </c>
      <c r="F197" s="162" t="s">
        <v>2199</v>
      </c>
      <c r="J197" s="163">
        <f>BK197</f>
        <v>0</v>
      </c>
      <c r="L197" s="126"/>
      <c r="M197" s="130"/>
      <c r="N197" s="131"/>
      <c r="O197" s="131"/>
      <c r="P197" s="132">
        <f>SUM(P198:P202)</f>
        <v>0</v>
      </c>
      <c r="Q197" s="131"/>
      <c r="R197" s="132">
        <f>SUM(R198:R202)</f>
        <v>0</v>
      </c>
      <c r="S197" s="131"/>
      <c r="T197" s="133">
        <f>SUM(T198:T202)</f>
        <v>0</v>
      </c>
      <c r="AR197" s="127" t="s">
        <v>82</v>
      </c>
      <c r="AT197" s="134" t="s">
        <v>73</v>
      </c>
      <c r="AU197" s="134" t="s">
        <v>82</v>
      </c>
      <c r="AY197" s="127" t="s">
        <v>133</v>
      </c>
      <c r="BK197" s="135">
        <f>SUM(BK198:BK202)</f>
        <v>0</v>
      </c>
    </row>
    <row r="198" spans="1:65" s="2" customFormat="1" ht="16.5" customHeight="1">
      <c r="A198" s="30"/>
      <c r="B198" s="136"/>
      <c r="C198" s="137" t="s">
        <v>355</v>
      </c>
      <c r="D198" s="137" t="s">
        <v>134</v>
      </c>
      <c r="E198" s="138" t="s">
        <v>2200</v>
      </c>
      <c r="F198" s="139" t="s">
        <v>2201</v>
      </c>
      <c r="G198" s="140" t="s">
        <v>655</v>
      </c>
      <c r="H198" s="141">
        <v>8</v>
      </c>
      <c r="I198" s="242"/>
      <c r="J198" s="142">
        <f>ROUND(I198*H198,2)</f>
        <v>0</v>
      </c>
      <c r="K198" s="143"/>
      <c r="L198" s="31"/>
      <c r="M198" s="144" t="s">
        <v>1</v>
      </c>
      <c r="N198" s="145" t="s">
        <v>39</v>
      </c>
      <c r="O198" s="146">
        <v>0</v>
      </c>
      <c r="P198" s="146">
        <f>O198*H198</f>
        <v>0</v>
      </c>
      <c r="Q198" s="146">
        <v>0</v>
      </c>
      <c r="R198" s="146">
        <f>Q198*H198</f>
        <v>0</v>
      </c>
      <c r="S198" s="146">
        <v>0</v>
      </c>
      <c r="T198" s="147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48" t="s">
        <v>138</v>
      </c>
      <c r="AT198" s="148" t="s">
        <v>134</v>
      </c>
      <c r="AU198" s="148" t="s">
        <v>84</v>
      </c>
      <c r="AY198" s="18" t="s">
        <v>133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8" t="s">
        <v>82</v>
      </c>
      <c r="BK198" s="149">
        <f>ROUND(I198*H198,2)</f>
        <v>0</v>
      </c>
      <c r="BL198" s="18" t="s">
        <v>138</v>
      </c>
      <c r="BM198" s="148" t="s">
        <v>358</v>
      </c>
    </row>
    <row r="199" spans="1:65" s="2" customFormat="1" ht="37.9" customHeight="1">
      <c r="A199" s="30"/>
      <c r="B199" s="136"/>
      <c r="C199" s="137" t="s">
        <v>199</v>
      </c>
      <c r="D199" s="137" t="s">
        <v>134</v>
      </c>
      <c r="E199" s="138" t="s">
        <v>2202</v>
      </c>
      <c r="F199" s="139" t="s">
        <v>2203</v>
      </c>
      <c r="G199" s="140" t="s">
        <v>655</v>
      </c>
      <c r="H199" s="141">
        <v>3</v>
      </c>
      <c r="I199" s="242"/>
      <c r="J199" s="142">
        <f>ROUND(I199*H199,2)</f>
        <v>0</v>
      </c>
      <c r="K199" s="143"/>
      <c r="L199" s="31"/>
      <c r="M199" s="144" t="s">
        <v>1</v>
      </c>
      <c r="N199" s="145" t="s">
        <v>39</v>
      </c>
      <c r="O199" s="146">
        <v>0</v>
      </c>
      <c r="P199" s="146">
        <f>O199*H199</f>
        <v>0</v>
      </c>
      <c r="Q199" s="146">
        <v>0</v>
      </c>
      <c r="R199" s="146">
        <f>Q199*H199</f>
        <v>0</v>
      </c>
      <c r="S199" s="146">
        <v>0</v>
      </c>
      <c r="T199" s="147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48" t="s">
        <v>138</v>
      </c>
      <c r="AT199" s="148" t="s">
        <v>134</v>
      </c>
      <c r="AU199" s="148" t="s">
        <v>84</v>
      </c>
      <c r="AY199" s="18" t="s">
        <v>133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8" t="s">
        <v>82</v>
      </c>
      <c r="BK199" s="149">
        <f>ROUND(I199*H199,2)</f>
        <v>0</v>
      </c>
      <c r="BL199" s="18" t="s">
        <v>138</v>
      </c>
      <c r="BM199" s="148" t="s">
        <v>361</v>
      </c>
    </row>
    <row r="200" spans="1:65" s="2" customFormat="1" ht="16.5" customHeight="1">
      <c r="A200" s="30"/>
      <c r="B200" s="136"/>
      <c r="C200" s="137" t="s">
        <v>365</v>
      </c>
      <c r="D200" s="137" t="s">
        <v>134</v>
      </c>
      <c r="E200" s="138" t="s">
        <v>2204</v>
      </c>
      <c r="F200" s="139" t="s">
        <v>2205</v>
      </c>
      <c r="G200" s="140" t="s">
        <v>240</v>
      </c>
      <c r="H200" s="141">
        <v>13.5</v>
      </c>
      <c r="I200" s="242"/>
      <c r="J200" s="142">
        <f>ROUND(I200*H200,2)</f>
        <v>0</v>
      </c>
      <c r="K200" s="143"/>
      <c r="L200" s="31"/>
      <c r="M200" s="144" t="s">
        <v>1</v>
      </c>
      <c r="N200" s="145" t="s">
        <v>39</v>
      </c>
      <c r="O200" s="146">
        <v>0</v>
      </c>
      <c r="P200" s="146">
        <f>O200*H200</f>
        <v>0</v>
      </c>
      <c r="Q200" s="146">
        <v>0</v>
      </c>
      <c r="R200" s="146">
        <f>Q200*H200</f>
        <v>0</v>
      </c>
      <c r="S200" s="146">
        <v>0</v>
      </c>
      <c r="T200" s="147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48" t="s">
        <v>138</v>
      </c>
      <c r="AT200" s="148" t="s">
        <v>134</v>
      </c>
      <c r="AU200" s="148" t="s">
        <v>84</v>
      </c>
      <c r="AY200" s="18" t="s">
        <v>133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8" t="s">
        <v>82</v>
      </c>
      <c r="BK200" s="149">
        <f>ROUND(I200*H200,2)</f>
        <v>0</v>
      </c>
      <c r="BL200" s="18" t="s">
        <v>138</v>
      </c>
      <c r="BM200" s="148" t="s">
        <v>368</v>
      </c>
    </row>
    <row r="201" spans="1:65" s="2" customFormat="1" ht="16.5" customHeight="1">
      <c r="A201" s="30"/>
      <c r="B201" s="136"/>
      <c r="C201" s="137" t="s">
        <v>276</v>
      </c>
      <c r="D201" s="137" t="s">
        <v>134</v>
      </c>
      <c r="E201" s="138" t="s">
        <v>2206</v>
      </c>
      <c r="F201" s="139" t="s">
        <v>2207</v>
      </c>
      <c r="G201" s="140" t="s">
        <v>655</v>
      </c>
      <c r="H201" s="141">
        <v>3</v>
      </c>
      <c r="I201" s="242"/>
      <c r="J201" s="142">
        <f>ROUND(I201*H201,2)</f>
        <v>0</v>
      </c>
      <c r="K201" s="143"/>
      <c r="L201" s="31"/>
      <c r="M201" s="144" t="s">
        <v>1</v>
      </c>
      <c r="N201" s="145" t="s">
        <v>39</v>
      </c>
      <c r="O201" s="146">
        <v>0</v>
      </c>
      <c r="P201" s="146">
        <f>O201*H201</f>
        <v>0</v>
      </c>
      <c r="Q201" s="146">
        <v>0</v>
      </c>
      <c r="R201" s="146">
        <f>Q201*H201</f>
        <v>0</v>
      </c>
      <c r="S201" s="146">
        <v>0</v>
      </c>
      <c r="T201" s="147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48" t="s">
        <v>138</v>
      </c>
      <c r="AT201" s="148" t="s">
        <v>134</v>
      </c>
      <c r="AU201" s="148" t="s">
        <v>84</v>
      </c>
      <c r="AY201" s="18" t="s">
        <v>133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8" t="s">
        <v>82</v>
      </c>
      <c r="BK201" s="149">
        <f>ROUND(I201*H201,2)</f>
        <v>0</v>
      </c>
      <c r="BL201" s="18" t="s">
        <v>138</v>
      </c>
      <c r="BM201" s="148" t="s">
        <v>372</v>
      </c>
    </row>
    <row r="202" spans="1:65" s="2" customFormat="1" ht="16.5" customHeight="1">
      <c r="A202" s="30"/>
      <c r="B202" s="136"/>
      <c r="C202" s="137" t="s">
        <v>381</v>
      </c>
      <c r="D202" s="137" t="s">
        <v>134</v>
      </c>
      <c r="E202" s="138" t="s">
        <v>2208</v>
      </c>
      <c r="F202" s="139" t="s">
        <v>2209</v>
      </c>
      <c r="G202" s="140" t="s">
        <v>655</v>
      </c>
      <c r="H202" s="141">
        <v>1</v>
      </c>
      <c r="I202" s="242"/>
      <c r="J202" s="142">
        <f>ROUND(I202*H202,2)</f>
        <v>0</v>
      </c>
      <c r="K202" s="143"/>
      <c r="L202" s="31"/>
      <c r="M202" s="144" t="s">
        <v>1</v>
      </c>
      <c r="N202" s="145" t="s">
        <v>39</v>
      </c>
      <c r="O202" s="146">
        <v>0</v>
      </c>
      <c r="P202" s="146">
        <f>O202*H202</f>
        <v>0</v>
      </c>
      <c r="Q202" s="146">
        <v>0</v>
      </c>
      <c r="R202" s="146">
        <f>Q202*H202</f>
        <v>0</v>
      </c>
      <c r="S202" s="146">
        <v>0</v>
      </c>
      <c r="T202" s="147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48" t="s">
        <v>138</v>
      </c>
      <c r="AT202" s="148" t="s">
        <v>134</v>
      </c>
      <c r="AU202" s="148" t="s">
        <v>84</v>
      </c>
      <c r="AY202" s="18" t="s">
        <v>133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8" t="s">
        <v>82</v>
      </c>
      <c r="BK202" s="149">
        <f>ROUND(I202*H202,2)</f>
        <v>0</v>
      </c>
      <c r="BL202" s="18" t="s">
        <v>138</v>
      </c>
      <c r="BM202" s="148" t="s">
        <v>384</v>
      </c>
    </row>
    <row r="203" spans="2:63" s="11" customFormat="1" ht="22.9" customHeight="1">
      <c r="B203" s="126"/>
      <c r="D203" s="127" t="s">
        <v>73</v>
      </c>
      <c r="E203" s="162" t="s">
        <v>1804</v>
      </c>
      <c r="F203" s="162" t="s">
        <v>2169</v>
      </c>
      <c r="J203" s="163">
        <f>BK203</f>
        <v>0</v>
      </c>
      <c r="L203" s="126"/>
      <c r="M203" s="130"/>
      <c r="N203" s="131"/>
      <c r="O203" s="131"/>
      <c r="P203" s="132">
        <f>SUM(P204:P207)</f>
        <v>0</v>
      </c>
      <c r="Q203" s="131"/>
      <c r="R203" s="132">
        <f>SUM(R204:R207)</f>
        <v>0</v>
      </c>
      <c r="S203" s="131"/>
      <c r="T203" s="133">
        <f>SUM(T204:T207)</f>
        <v>0</v>
      </c>
      <c r="AR203" s="127" t="s">
        <v>82</v>
      </c>
      <c r="AT203" s="134" t="s">
        <v>73</v>
      </c>
      <c r="AU203" s="134" t="s">
        <v>82</v>
      </c>
      <c r="AY203" s="127" t="s">
        <v>133</v>
      </c>
      <c r="BK203" s="135">
        <f>SUM(BK204:BK207)</f>
        <v>0</v>
      </c>
    </row>
    <row r="204" spans="1:65" s="2" customFormat="1" ht="16.5" customHeight="1">
      <c r="A204" s="30"/>
      <c r="B204" s="136"/>
      <c r="C204" s="137" t="s">
        <v>281</v>
      </c>
      <c r="D204" s="137" t="s">
        <v>134</v>
      </c>
      <c r="E204" s="138" t="s">
        <v>2210</v>
      </c>
      <c r="F204" s="139" t="s">
        <v>2211</v>
      </c>
      <c r="G204" s="140" t="s">
        <v>655</v>
      </c>
      <c r="H204" s="141">
        <v>1</v>
      </c>
      <c r="I204" s="242"/>
      <c r="J204" s="142">
        <f>ROUND(I204*H204,2)</f>
        <v>0</v>
      </c>
      <c r="K204" s="143"/>
      <c r="L204" s="31"/>
      <c r="M204" s="144" t="s">
        <v>1</v>
      </c>
      <c r="N204" s="145" t="s">
        <v>39</v>
      </c>
      <c r="O204" s="146">
        <v>0</v>
      </c>
      <c r="P204" s="146">
        <f>O204*H204</f>
        <v>0</v>
      </c>
      <c r="Q204" s="146">
        <v>0</v>
      </c>
      <c r="R204" s="146">
        <f>Q204*H204</f>
        <v>0</v>
      </c>
      <c r="S204" s="146">
        <v>0</v>
      </c>
      <c r="T204" s="147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48" t="s">
        <v>138</v>
      </c>
      <c r="AT204" s="148" t="s">
        <v>134</v>
      </c>
      <c r="AU204" s="148" t="s">
        <v>84</v>
      </c>
      <c r="AY204" s="18" t="s">
        <v>133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8" t="s">
        <v>82</v>
      </c>
      <c r="BK204" s="149">
        <f>ROUND(I204*H204,2)</f>
        <v>0</v>
      </c>
      <c r="BL204" s="18" t="s">
        <v>138</v>
      </c>
      <c r="BM204" s="148" t="s">
        <v>392</v>
      </c>
    </row>
    <row r="205" spans="1:65" s="2" customFormat="1" ht="16.5" customHeight="1">
      <c r="A205" s="30"/>
      <c r="B205" s="136"/>
      <c r="C205" s="137" t="s">
        <v>393</v>
      </c>
      <c r="D205" s="137" t="s">
        <v>134</v>
      </c>
      <c r="E205" s="138" t="s">
        <v>2212</v>
      </c>
      <c r="F205" s="139" t="s">
        <v>2213</v>
      </c>
      <c r="G205" s="140" t="s">
        <v>655</v>
      </c>
      <c r="H205" s="141">
        <v>5</v>
      </c>
      <c r="I205" s="242"/>
      <c r="J205" s="142">
        <f>ROUND(I205*H205,2)</f>
        <v>0</v>
      </c>
      <c r="K205" s="143"/>
      <c r="L205" s="31"/>
      <c r="M205" s="144" t="s">
        <v>1</v>
      </c>
      <c r="N205" s="145" t="s">
        <v>39</v>
      </c>
      <c r="O205" s="146">
        <v>0</v>
      </c>
      <c r="P205" s="146">
        <f>O205*H205</f>
        <v>0</v>
      </c>
      <c r="Q205" s="146">
        <v>0</v>
      </c>
      <c r="R205" s="146">
        <f>Q205*H205</f>
        <v>0</v>
      </c>
      <c r="S205" s="146">
        <v>0</v>
      </c>
      <c r="T205" s="147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48" t="s">
        <v>138</v>
      </c>
      <c r="AT205" s="148" t="s">
        <v>134</v>
      </c>
      <c r="AU205" s="148" t="s">
        <v>84</v>
      </c>
      <c r="AY205" s="18" t="s">
        <v>133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8" t="s">
        <v>82</v>
      </c>
      <c r="BK205" s="149">
        <f>ROUND(I205*H205,2)</f>
        <v>0</v>
      </c>
      <c r="BL205" s="18" t="s">
        <v>138</v>
      </c>
      <c r="BM205" s="148" t="s">
        <v>396</v>
      </c>
    </row>
    <row r="206" spans="1:65" s="2" customFormat="1" ht="16.5" customHeight="1">
      <c r="A206" s="30"/>
      <c r="B206" s="136"/>
      <c r="C206" s="137" t="s">
        <v>286</v>
      </c>
      <c r="D206" s="137" t="s">
        <v>134</v>
      </c>
      <c r="E206" s="138" t="s">
        <v>2214</v>
      </c>
      <c r="F206" s="139" t="s">
        <v>2215</v>
      </c>
      <c r="G206" s="140" t="s">
        <v>655</v>
      </c>
      <c r="H206" s="141">
        <v>2</v>
      </c>
      <c r="I206" s="242"/>
      <c r="J206" s="142">
        <f>ROUND(I206*H206,2)</f>
        <v>0</v>
      </c>
      <c r="K206" s="143"/>
      <c r="L206" s="31"/>
      <c r="M206" s="144" t="s">
        <v>1</v>
      </c>
      <c r="N206" s="145" t="s">
        <v>39</v>
      </c>
      <c r="O206" s="146">
        <v>0</v>
      </c>
      <c r="P206" s="146">
        <f>O206*H206</f>
        <v>0</v>
      </c>
      <c r="Q206" s="146">
        <v>0</v>
      </c>
      <c r="R206" s="146">
        <f>Q206*H206</f>
        <v>0</v>
      </c>
      <c r="S206" s="146">
        <v>0</v>
      </c>
      <c r="T206" s="14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48" t="s">
        <v>138</v>
      </c>
      <c r="AT206" s="148" t="s">
        <v>134</v>
      </c>
      <c r="AU206" s="148" t="s">
        <v>84</v>
      </c>
      <c r="AY206" s="18" t="s">
        <v>133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8" t="s">
        <v>82</v>
      </c>
      <c r="BK206" s="149">
        <f>ROUND(I206*H206,2)</f>
        <v>0</v>
      </c>
      <c r="BL206" s="18" t="s">
        <v>138</v>
      </c>
      <c r="BM206" s="148" t="s">
        <v>400</v>
      </c>
    </row>
    <row r="207" spans="1:65" s="2" customFormat="1" ht="16.5" customHeight="1">
      <c r="A207" s="30"/>
      <c r="B207" s="136"/>
      <c r="C207" s="137" t="s">
        <v>403</v>
      </c>
      <c r="D207" s="137" t="s">
        <v>134</v>
      </c>
      <c r="E207" s="138" t="s">
        <v>2216</v>
      </c>
      <c r="F207" s="139" t="s">
        <v>2217</v>
      </c>
      <c r="G207" s="140" t="s">
        <v>655</v>
      </c>
      <c r="H207" s="141">
        <v>2</v>
      </c>
      <c r="I207" s="242"/>
      <c r="J207" s="142">
        <f>ROUND(I207*H207,2)</f>
        <v>0</v>
      </c>
      <c r="K207" s="143"/>
      <c r="L207" s="31"/>
      <c r="M207" s="144" t="s">
        <v>1</v>
      </c>
      <c r="N207" s="145" t="s">
        <v>39</v>
      </c>
      <c r="O207" s="146">
        <v>0</v>
      </c>
      <c r="P207" s="146">
        <f>O207*H207</f>
        <v>0</v>
      </c>
      <c r="Q207" s="146">
        <v>0</v>
      </c>
      <c r="R207" s="146">
        <f>Q207*H207</f>
        <v>0</v>
      </c>
      <c r="S207" s="146">
        <v>0</v>
      </c>
      <c r="T207" s="147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48" t="s">
        <v>138</v>
      </c>
      <c r="AT207" s="148" t="s">
        <v>134</v>
      </c>
      <c r="AU207" s="148" t="s">
        <v>84</v>
      </c>
      <c r="AY207" s="18" t="s">
        <v>133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8" t="s">
        <v>82</v>
      </c>
      <c r="BK207" s="149">
        <f>ROUND(I207*H207,2)</f>
        <v>0</v>
      </c>
      <c r="BL207" s="18" t="s">
        <v>138</v>
      </c>
      <c r="BM207" s="148" t="s">
        <v>406</v>
      </c>
    </row>
    <row r="208" spans="2:63" s="11" customFormat="1" ht="22.9" customHeight="1">
      <c r="B208" s="126"/>
      <c r="D208" s="127" t="s">
        <v>73</v>
      </c>
      <c r="E208" s="162" t="s">
        <v>1847</v>
      </c>
      <c r="F208" s="162" t="s">
        <v>2218</v>
      </c>
      <c r="J208" s="163">
        <f>BK208</f>
        <v>0</v>
      </c>
      <c r="L208" s="126"/>
      <c r="M208" s="130"/>
      <c r="N208" s="131"/>
      <c r="O208" s="131"/>
      <c r="P208" s="132">
        <f>SUM(P209:P210)</f>
        <v>0</v>
      </c>
      <c r="Q208" s="131"/>
      <c r="R208" s="132">
        <f>SUM(R209:R210)</f>
        <v>0</v>
      </c>
      <c r="S208" s="131"/>
      <c r="T208" s="133">
        <f>SUM(T209:T210)</f>
        <v>0</v>
      </c>
      <c r="AR208" s="127" t="s">
        <v>82</v>
      </c>
      <c r="AT208" s="134" t="s">
        <v>73</v>
      </c>
      <c r="AU208" s="134" t="s">
        <v>82</v>
      </c>
      <c r="AY208" s="127" t="s">
        <v>133</v>
      </c>
      <c r="BK208" s="135">
        <f>SUM(BK209:BK210)</f>
        <v>0</v>
      </c>
    </row>
    <row r="209" spans="1:65" s="2" customFormat="1" ht="16.5" customHeight="1">
      <c r="A209" s="30"/>
      <c r="B209" s="136"/>
      <c r="C209" s="137" t="s">
        <v>290</v>
      </c>
      <c r="D209" s="137" t="s">
        <v>134</v>
      </c>
      <c r="E209" s="138" t="s">
        <v>2219</v>
      </c>
      <c r="F209" s="139" t="s">
        <v>2220</v>
      </c>
      <c r="G209" s="140" t="s">
        <v>655</v>
      </c>
      <c r="H209" s="141">
        <v>1</v>
      </c>
      <c r="I209" s="242"/>
      <c r="J209" s="142">
        <f>ROUND(I209*H209,2)</f>
        <v>0</v>
      </c>
      <c r="K209" s="143"/>
      <c r="L209" s="31"/>
      <c r="M209" s="144" t="s">
        <v>1</v>
      </c>
      <c r="N209" s="145" t="s">
        <v>39</v>
      </c>
      <c r="O209" s="146">
        <v>0</v>
      </c>
      <c r="P209" s="146">
        <f>O209*H209</f>
        <v>0</v>
      </c>
      <c r="Q209" s="146">
        <v>0</v>
      </c>
      <c r="R209" s="146">
        <f>Q209*H209</f>
        <v>0</v>
      </c>
      <c r="S209" s="146">
        <v>0</v>
      </c>
      <c r="T209" s="147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48" t="s">
        <v>138</v>
      </c>
      <c r="AT209" s="148" t="s">
        <v>134</v>
      </c>
      <c r="AU209" s="148" t="s">
        <v>84</v>
      </c>
      <c r="AY209" s="18" t="s">
        <v>133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8" t="s">
        <v>82</v>
      </c>
      <c r="BK209" s="149">
        <f>ROUND(I209*H209,2)</f>
        <v>0</v>
      </c>
      <c r="BL209" s="18" t="s">
        <v>138</v>
      </c>
      <c r="BM209" s="148" t="s">
        <v>413</v>
      </c>
    </row>
    <row r="210" spans="1:65" s="2" customFormat="1" ht="16.5" customHeight="1">
      <c r="A210" s="30"/>
      <c r="B210" s="136"/>
      <c r="C210" s="137" t="s">
        <v>418</v>
      </c>
      <c r="D210" s="137" t="s">
        <v>134</v>
      </c>
      <c r="E210" s="138" t="s">
        <v>2221</v>
      </c>
      <c r="F210" s="139" t="s">
        <v>2222</v>
      </c>
      <c r="G210" s="140" t="s">
        <v>655</v>
      </c>
      <c r="H210" s="141">
        <v>3</v>
      </c>
      <c r="I210" s="242"/>
      <c r="J210" s="142">
        <f>ROUND(I210*H210,2)</f>
        <v>0</v>
      </c>
      <c r="K210" s="143"/>
      <c r="L210" s="31"/>
      <c r="M210" s="144" t="s">
        <v>1</v>
      </c>
      <c r="N210" s="145" t="s">
        <v>39</v>
      </c>
      <c r="O210" s="146">
        <v>0</v>
      </c>
      <c r="P210" s="146">
        <f>O210*H210</f>
        <v>0</v>
      </c>
      <c r="Q210" s="146">
        <v>0</v>
      </c>
      <c r="R210" s="146">
        <f>Q210*H210</f>
        <v>0</v>
      </c>
      <c r="S210" s="146">
        <v>0</v>
      </c>
      <c r="T210" s="147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48" t="s">
        <v>138</v>
      </c>
      <c r="AT210" s="148" t="s">
        <v>134</v>
      </c>
      <c r="AU210" s="148" t="s">
        <v>84</v>
      </c>
      <c r="AY210" s="18" t="s">
        <v>133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8" t="s">
        <v>82</v>
      </c>
      <c r="BK210" s="149">
        <f>ROUND(I210*H210,2)</f>
        <v>0</v>
      </c>
      <c r="BL210" s="18" t="s">
        <v>138</v>
      </c>
      <c r="BM210" s="148" t="s">
        <v>421</v>
      </c>
    </row>
    <row r="211" spans="2:63" s="11" customFormat="1" ht="22.9" customHeight="1">
      <c r="B211" s="126"/>
      <c r="D211" s="127" t="s">
        <v>73</v>
      </c>
      <c r="E211" s="162" t="s">
        <v>1887</v>
      </c>
      <c r="F211" s="162" t="s">
        <v>2223</v>
      </c>
      <c r="J211" s="163">
        <f>BK211</f>
        <v>0</v>
      </c>
      <c r="L211" s="126"/>
      <c r="M211" s="130"/>
      <c r="N211" s="131"/>
      <c r="O211" s="131"/>
      <c r="P211" s="132">
        <f>P212</f>
        <v>0</v>
      </c>
      <c r="Q211" s="131"/>
      <c r="R211" s="132">
        <f>R212</f>
        <v>0</v>
      </c>
      <c r="S211" s="131"/>
      <c r="T211" s="133">
        <f>T212</f>
        <v>0</v>
      </c>
      <c r="AR211" s="127" t="s">
        <v>82</v>
      </c>
      <c r="AT211" s="134" t="s">
        <v>73</v>
      </c>
      <c r="AU211" s="134" t="s">
        <v>82</v>
      </c>
      <c r="AY211" s="127" t="s">
        <v>133</v>
      </c>
      <c r="BK211" s="135">
        <f>BK212</f>
        <v>0</v>
      </c>
    </row>
    <row r="212" spans="1:65" s="2" customFormat="1" ht="16.5" customHeight="1">
      <c r="A212" s="30"/>
      <c r="B212" s="136"/>
      <c r="C212" s="137" t="s">
        <v>305</v>
      </c>
      <c r="D212" s="137" t="s">
        <v>134</v>
      </c>
      <c r="E212" s="138" t="s">
        <v>2224</v>
      </c>
      <c r="F212" s="139" t="s">
        <v>2225</v>
      </c>
      <c r="G212" s="140" t="s">
        <v>655</v>
      </c>
      <c r="H212" s="141">
        <v>6</v>
      </c>
      <c r="I212" s="242"/>
      <c r="J212" s="142">
        <f>ROUND(I212*H212,2)</f>
        <v>0</v>
      </c>
      <c r="K212" s="143"/>
      <c r="L212" s="31"/>
      <c r="M212" s="144" t="s">
        <v>1</v>
      </c>
      <c r="N212" s="145" t="s">
        <v>39</v>
      </c>
      <c r="O212" s="146">
        <v>0</v>
      </c>
      <c r="P212" s="146">
        <f>O212*H212</f>
        <v>0</v>
      </c>
      <c r="Q212" s="146">
        <v>0</v>
      </c>
      <c r="R212" s="146">
        <f>Q212*H212</f>
        <v>0</v>
      </c>
      <c r="S212" s="146">
        <v>0</v>
      </c>
      <c r="T212" s="147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48" t="s">
        <v>138</v>
      </c>
      <c r="AT212" s="148" t="s">
        <v>134</v>
      </c>
      <c r="AU212" s="148" t="s">
        <v>84</v>
      </c>
      <c r="AY212" s="18" t="s">
        <v>133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8" t="s">
        <v>82</v>
      </c>
      <c r="BK212" s="149">
        <f>ROUND(I212*H212,2)</f>
        <v>0</v>
      </c>
      <c r="BL212" s="18" t="s">
        <v>138</v>
      </c>
      <c r="BM212" s="148" t="s">
        <v>425</v>
      </c>
    </row>
    <row r="213" spans="2:63" s="11" customFormat="1" ht="22.9" customHeight="1">
      <c r="B213" s="126"/>
      <c r="D213" s="127" t="s">
        <v>73</v>
      </c>
      <c r="E213" s="162" t="s">
        <v>2226</v>
      </c>
      <c r="F213" s="162" t="s">
        <v>2227</v>
      </c>
      <c r="J213" s="163">
        <f>BK213</f>
        <v>0</v>
      </c>
      <c r="L213" s="126"/>
      <c r="M213" s="130"/>
      <c r="N213" s="131"/>
      <c r="O213" s="131"/>
      <c r="P213" s="132">
        <f>SUM(P214:P215)</f>
        <v>0</v>
      </c>
      <c r="Q213" s="131"/>
      <c r="R213" s="132">
        <f>SUM(R214:R215)</f>
        <v>0</v>
      </c>
      <c r="S213" s="131"/>
      <c r="T213" s="133">
        <f>SUM(T214:T215)</f>
        <v>0</v>
      </c>
      <c r="AR213" s="127" t="s">
        <v>82</v>
      </c>
      <c r="AT213" s="134" t="s">
        <v>73</v>
      </c>
      <c r="AU213" s="134" t="s">
        <v>82</v>
      </c>
      <c r="AY213" s="127" t="s">
        <v>133</v>
      </c>
      <c r="BK213" s="135">
        <f>SUM(BK214:BK215)</f>
        <v>0</v>
      </c>
    </row>
    <row r="214" spans="1:65" s="2" customFormat="1" ht="16.5" customHeight="1">
      <c r="A214" s="30"/>
      <c r="B214" s="136"/>
      <c r="C214" s="137" t="s">
        <v>426</v>
      </c>
      <c r="D214" s="137" t="s">
        <v>134</v>
      </c>
      <c r="E214" s="138" t="s">
        <v>2228</v>
      </c>
      <c r="F214" s="139" t="s">
        <v>2229</v>
      </c>
      <c r="G214" s="140" t="s">
        <v>655</v>
      </c>
      <c r="H214" s="141">
        <v>3</v>
      </c>
      <c r="I214" s="242"/>
      <c r="J214" s="142">
        <f>ROUND(I214*H214,2)</f>
        <v>0</v>
      </c>
      <c r="K214" s="143"/>
      <c r="L214" s="31"/>
      <c r="M214" s="144" t="s">
        <v>1</v>
      </c>
      <c r="N214" s="145" t="s">
        <v>39</v>
      </c>
      <c r="O214" s="146">
        <v>0</v>
      </c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48" t="s">
        <v>138</v>
      </c>
      <c r="AT214" s="148" t="s">
        <v>134</v>
      </c>
      <c r="AU214" s="148" t="s">
        <v>84</v>
      </c>
      <c r="AY214" s="18" t="s">
        <v>133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8" t="s">
        <v>82</v>
      </c>
      <c r="BK214" s="149">
        <f>ROUND(I214*H214,2)</f>
        <v>0</v>
      </c>
      <c r="BL214" s="18" t="s">
        <v>138</v>
      </c>
      <c r="BM214" s="148" t="s">
        <v>429</v>
      </c>
    </row>
    <row r="215" spans="1:65" s="2" customFormat="1" ht="16.5" customHeight="1">
      <c r="A215" s="30"/>
      <c r="B215" s="136"/>
      <c r="C215" s="137" t="s">
        <v>310</v>
      </c>
      <c r="D215" s="137" t="s">
        <v>134</v>
      </c>
      <c r="E215" s="138" t="s">
        <v>2230</v>
      </c>
      <c r="F215" s="139" t="s">
        <v>2231</v>
      </c>
      <c r="G215" s="140" t="s">
        <v>655</v>
      </c>
      <c r="H215" s="141">
        <v>23</v>
      </c>
      <c r="I215" s="242"/>
      <c r="J215" s="142">
        <f>ROUND(I215*H215,2)</f>
        <v>0</v>
      </c>
      <c r="K215" s="143"/>
      <c r="L215" s="31"/>
      <c r="M215" s="144" t="s">
        <v>1</v>
      </c>
      <c r="N215" s="145" t="s">
        <v>39</v>
      </c>
      <c r="O215" s="146">
        <v>0</v>
      </c>
      <c r="P215" s="146">
        <f>O215*H215</f>
        <v>0</v>
      </c>
      <c r="Q215" s="146">
        <v>0</v>
      </c>
      <c r="R215" s="146">
        <f>Q215*H215</f>
        <v>0</v>
      </c>
      <c r="S215" s="146">
        <v>0</v>
      </c>
      <c r="T215" s="147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48" t="s">
        <v>138</v>
      </c>
      <c r="AT215" s="148" t="s">
        <v>134</v>
      </c>
      <c r="AU215" s="148" t="s">
        <v>84</v>
      </c>
      <c r="AY215" s="18" t="s">
        <v>133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8" t="s">
        <v>82</v>
      </c>
      <c r="BK215" s="149">
        <f>ROUND(I215*H215,2)</f>
        <v>0</v>
      </c>
      <c r="BL215" s="18" t="s">
        <v>138</v>
      </c>
      <c r="BM215" s="148" t="s">
        <v>434</v>
      </c>
    </row>
    <row r="216" spans="2:63" s="11" customFormat="1" ht="22.9" customHeight="1">
      <c r="B216" s="126"/>
      <c r="D216" s="127" t="s">
        <v>73</v>
      </c>
      <c r="E216" s="162" t="s">
        <v>2232</v>
      </c>
      <c r="F216" s="162" t="s">
        <v>2233</v>
      </c>
      <c r="J216" s="163">
        <f>BK216</f>
        <v>0</v>
      </c>
      <c r="L216" s="126"/>
      <c r="M216" s="130"/>
      <c r="N216" s="131"/>
      <c r="O216" s="131"/>
      <c r="P216" s="132">
        <f>SUM(P217:P221)</f>
        <v>0</v>
      </c>
      <c r="Q216" s="131"/>
      <c r="R216" s="132">
        <f>SUM(R217:R221)</f>
        <v>0</v>
      </c>
      <c r="S216" s="131"/>
      <c r="T216" s="133">
        <f>SUM(T217:T221)</f>
        <v>0</v>
      </c>
      <c r="AR216" s="127" t="s">
        <v>82</v>
      </c>
      <c r="AT216" s="134" t="s">
        <v>73</v>
      </c>
      <c r="AU216" s="134" t="s">
        <v>82</v>
      </c>
      <c r="AY216" s="127" t="s">
        <v>133</v>
      </c>
      <c r="BK216" s="135">
        <f>SUM(BK217:BK221)</f>
        <v>0</v>
      </c>
    </row>
    <row r="217" spans="1:65" s="2" customFormat="1" ht="16.5" customHeight="1">
      <c r="A217" s="30"/>
      <c r="B217" s="136"/>
      <c r="C217" s="137" t="s">
        <v>437</v>
      </c>
      <c r="D217" s="137" t="s">
        <v>134</v>
      </c>
      <c r="E217" s="138" t="s">
        <v>2234</v>
      </c>
      <c r="F217" s="139" t="s">
        <v>2235</v>
      </c>
      <c r="G217" s="140" t="s">
        <v>240</v>
      </c>
      <c r="H217" s="141">
        <v>55</v>
      </c>
      <c r="I217" s="242"/>
      <c r="J217" s="142">
        <f>ROUND(I217*H217,2)</f>
        <v>0</v>
      </c>
      <c r="K217" s="143"/>
      <c r="L217" s="31"/>
      <c r="M217" s="144" t="s">
        <v>1</v>
      </c>
      <c r="N217" s="145" t="s">
        <v>39</v>
      </c>
      <c r="O217" s="146">
        <v>0</v>
      </c>
      <c r="P217" s="146">
        <f>O217*H217</f>
        <v>0</v>
      </c>
      <c r="Q217" s="146">
        <v>0</v>
      </c>
      <c r="R217" s="146">
        <f>Q217*H217</f>
        <v>0</v>
      </c>
      <c r="S217" s="146">
        <v>0</v>
      </c>
      <c r="T217" s="147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48" t="s">
        <v>138</v>
      </c>
      <c r="AT217" s="148" t="s">
        <v>134</v>
      </c>
      <c r="AU217" s="148" t="s">
        <v>84</v>
      </c>
      <c r="AY217" s="18" t="s">
        <v>133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8" t="s">
        <v>82</v>
      </c>
      <c r="BK217" s="149">
        <f>ROUND(I217*H217,2)</f>
        <v>0</v>
      </c>
      <c r="BL217" s="18" t="s">
        <v>138</v>
      </c>
      <c r="BM217" s="148" t="s">
        <v>440</v>
      </c>
    </row>
    <row r="218" spans="1:65" s="2" customFormat="1" ht="16.5" customHeight="1">
      <c r="A218" s="30"/>
      <c r="B218" s="136"/>
      <c r="C218" s="137" t="s">
        <v>315</v>
      </c>
      <c r="D218" s="137" t="s">
        <v>134</v>
      </c>
      <c r="E218" s="138" t="s">
        <v>2236</v>
      </c>
      <c r="F218" s="139" t="s">
        <v>2237</v>
      </c>
      <c r="G218" s="140" t="s">
        <v>240</v>
      </c>
      <c r="H218" s="141">
        <v>480</v>
      </c>
      <c r="I218" s="242"/>
      <c r="J218" s="142">
        <f>ROUND(I218*H218,2)</f>
        <v>0</v>
      </c>
      <c r="K218" s="143"/>
      <c r="L218" s="31"/>
      <c r="M218" s="144" t="s">
        <v>1</v>
      </c>
      <c r="N218" s="145" t="s">
        <v>39</v>
      </c>
      <c r="O218" s="146">
        <v>0</v>
      </c>
      <c r="P218" s="146">
        <f>O218*H218</f>
        <v>0</v>
      </c>
      <c r="Q218" s="146">
        <v>0</v>
      </c>
      <c r="R218" s="146">
        <f>Q218*H218</f>
        <v>0</v>
      </c>
      <c r="S218" s="146">
        <v>0</v>
      </c>
      <c r="T218" s="147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48" t="s">
        <v>138</v>
      </c>
      <c r="AT218" s="148" t="s">
        <v>134</v>
      </c>
      <c r="AU218" s="148" t="s">
        <v>84</v>
      </c>
      <c r="AY218" s="18" t="s">
        <v>133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8" t="s">
        <v>82</v>
      </c>
      <c r="BK218" s="149">
        <f>ROUND(I218*H218,2)</f>
        <v>0</v>
      </c>
      <c r="BL218" s="18" t="s">
        <v>138</v>
      </c>
      <c r="BM218" s="148" t="s">
        <v>444</v>
      </c>
    </row>
    <row r="219" spans="1:65" s="2" customFormat="1" ht="16.5" customHeight="1">
      <c r="A219" s="30"/>
      <c r="B219" s="136"/>
      <c r="C219" s="137" t="s">
        <v>445</v>
      </c>
      <c r="D219" s="137" t="s">
        <v>134</v>
      </c>
      <c r="E219" s="138" t="s">
        <v>2238</v>
      </c>
      <c r="F219" s="139" t="s">
        <v>2239</v>
      </c>
      <c r="G219" s="140" t="s">
        <v>240</v>
      </c>
      <c r="H219" s="141">
        <v>550</v>
      </c>
      <c r="I219" s="242"/>
      <c r="J219" s="142">
        <f>ROUND(I219*H219,2)</f>
        <v>0</v>
      </c>
      <c r="K219" s="143"/>
      <c r="L219" s="31"/>
      <c r="M219" s="144" t="s">
        <v>1</v>
      </c>
      <c r="N219" s="145" t="s">
        <v>39</v>
      </c>
      <c r="O219" s="146">
        <v>0</v>
      </c>
      <c r="P219" s="146">
        <f>O219*H219</f>
        <v>0</v>
      </c>
      <c r="Q219" s="146">
        <v>0</v>
      </c>
      <c r="R219" s="146">
        <f>Q219*H219</f>
        <v>0</v>
      </c>
      <c r="S219" s="146">
        <v>0</v>
      </c>
      <c r="T219" s="147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48" t="s">
        <v>138</v>
      </c>
      <c r="AT219" s="148" t="s">
        <v>134</v>
      </c>
      <c r="AU219" s="148" t="s">
        <v>84</v>
      </c>
      <c r="AY219" s="18" t="s">
        <v>133</v>
      </c>
      <c r="BE219" s="149">
        <f>IF(N219="základní",J219,0)</f>
        <v>0</v>
      </c>
      <c r="BF219" s="149">
        <f>IF(N219="snížená",J219,0)</f>
        <v>0</v>
      </c>
      <c r="BG219" s="149">
        <f>IF(N219="zákl. přenesená",J219,0)</f>
        <v>0</v>
      </c>
      <c r="BH219" s="149">
        <f>IF(N219="sníž. přenesená",J219,0)</f>
        <v>0</v>
      </c>
      <c r="BI219" s="149">
        <f>IF(N219="nulová",J219,0)</f>
        <v>0</v>
      </c>
      <c r="BJ219" s="18" t="s">
        <v>82</v>
      </c>
      <c r="BK219" s="149">
        <f>ROUND(I219*H219,2)</f>
        <v>0</v>
      </c>
      <c r="BL219" s="18" t="s">
        <v>138</v>
      </c>
      <c r="BM219" s="148" t="s">
        <v>448</v>
      </c>
    </row>
    <row r="220" spans="1:65" s="2" customFormat="1" ht="16.5" customHeight="1">
      <c r="A220" s="30"/>
      <c r="B220" s="136"/>
      <c r="C220" s="137" t="s">
        <v>322</v>
      </c>
      <c r="D220" s="137" t="s">
        <v>134</v>
      </c>
      <c r="E220" s="138" t="s">
        <v>2240</v>
      </c>
      <c r="F220" s="139" t="s">
        <v>2241</v>
      </c>
      <c r="G220" s="140" t="s">
        <v>240</v>
      </c>
      <c r="H220" s="141">
        <v>120</v>
      </c>
      <c r="I220" s="242"/>
      <c r="J220" s="142">
        <f>ROUND(I220*H220,2)</f>
        <v>0</v>
      </c>
      <c r="K220" s="143"/>
      <c r="L220" s="31"/>
      <c r="M220" s="144" t="s">
        <v>1</v>
      </c>
      <c r="N220" s="145" t="s">
        <v>39</v>
      </c>
      <c r="O220" s="146">
        <v>0</v>
      </c>
      <c r="P220" s="146">
        <f>O220*H220</f>
        <v>0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48" t="s">
        <v>138</v>
      </c>
      <c r="AT220" s="148" t="s">
        <v>134</v>
      </c>
      <c r="AU220" s="148" t="s">
        <v>84</v>
      </c>
      <c r="AY220" s="18" t="s">
        <v>133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8" t="s">
        <v>82</v>
      </c>
      <c r="BK220" s="149">
        <f>ROUND(I220*H220,2)</f>
        <v>0</v>
      </c>
      <c r="BL220" s="18" t="s">
        <v>138</v>
      </c>
      <c r="BM220" s="148" t="s">
        <v>451</v>
      </c>
    </row>
    <row r="221" spans="1:65" s="2" customFormat="1" ht="16.5" customHeight="1">
      <c r="A221" s="30"/>
      <c r="B221" s="136"/>
      <c r="C221" s="137" t="s">
        <v>452</v>
      </c>
      <c r="D221" s="137" t="s">
        <v>134</v>
      </c>
      <c r="E221" s="138" t="s">
        <v>2242</v>
      </c>
      <c r="F221" s="139" t="s">
        <v>2243</v>
      </c>
      <c r="G221" s="140" t="s">
        <v>240</v>
      </c>
      <c r="H221" s="141">
        <v>85</v>
      </c>
      <c r="I221" s="242"/>
      <c r="J221" s="142">
        <f>ROUND(I221*H221,2)</f>
        <v>0</v>
      </c>
      <c r="K221" s="143"/>
      <c r="L221" s="31"/>
      <c r="M221" s="144" t="s">
        <v>1</v>
      </c>
      <c r="N221" s="145" t="s">
        <v>39</v>
      </c>
      <c r="O221" s="146">
        <v>0</v>
      </c>
      <c r="P221" s="146">
        <f>O221*H221</f>
        <v>0</v>
      </c>
      <c r="Q221" s="146">
        <v>0</v>
      </c>
      <c r="R221" s="146">
        <f>Q221*H221</f>
        <v>0</v>
      </c>
      <c r="S221" s="146">
        <v>0</v>
      </c>
      <c r="T221" s="147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48" t="s">
        <v>138</v>
      </c>
      <c r="AT221" s="148" t="s">
        <v>134</v>
      </c>
      <c r="AU221" s="148" t="s">
        <v>84</v>
      </c>
      <c r="AY221" s="18" t="s">
        <v>133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8" t="s">
        <v>82</v>
      </c>
      <c r="BK221" s="149">
        <f>ROUND(I221*H221,2)</f>
        <v>0</v>
      </c>
      <c r="BL221" s="18" t="s">
        <v>138</v>
      </c>
      <c r="BM221" s="148" t="s">
        <v>455</v>
      </c>
    </row>
    <row r="222" spans="2:63" s="11" customFormat="1" ht="22.9" customHeight="1">
      <c r="B222" s="126"/>
      <c r="D222" s="127" t="s">
        <v>73</v>
      </c>
      <c r="E222" s="162" t="s">
        <v>2244</v>
      </c>
      <c r="F222" s="162" t="s">
        <v>2245</v>
      </c>
      <c r="J222" s="163">
        <f>BK222</f>
        <v>0</v>
      </c>
      <c r="L222" s="126"/>
      <c r="M222" s="130"/>
      <c r="N222" s="131"/>
      <c r="O222" s="131"/>
      <c r="P222" s="132">
        <f>SUM(P223:P228)</f>
        <v>0</v>
      </c>
      <c r="Q222" s="131"/>
      <c r="R222" s="132">
        <f>SUM(R223:R228)</f>
        <v>0</v>
      </c>
      <c r="S222" s="131"/>
      <c r="T222" s="133">
        <f>SUM(T223:T228)</f>
        <v>0</v>
      </c>
      <c r="AR222" s="127" t="s">
        <v>82</v>
      </c>
      <c r="AT222" s="134" t="s">
        <v>73</v>
      </c>
      <c r="AU222" s="134" t="s">
        <v>82</v>
      </c>
      <c r="AY222" s="127" t="s">
        <v>133</v>
      </c>
      <c r="BK222" s="135">
        <f>SUM(BK223:BK228)</f>
        <v>0</v>
      </c>
    </row>
    <row r="223" spans="1:65" s="2" customFormat="1" ht="16.5" customHeight="1">
      <c r="A223" s="30"/>
      <c r="B223" s="136"/>
      <c r="C223" s="137" t="s">
        <v>328</v>
      </c>
      <c r="D223" s="137" t="s">
        <v>134</v>
      </c>
      <c r="E223" s="138" t="s">
        <v>2246</v>
      </c>
      <c r="F223" s="139" t="s">
        <v>2247</v>
      </c>
      <c r="G223" s="140" t="s">
        <v>655</v>
      </c>
      <c r="H223" s="141">
        <v>1</v>
      </c>
      <c r="I223" s="242"/>
      <c r="J223" s="142">
        <f>ROUND(I223*H223,2)</f>
        <v>0</v>
      </c>
      <c r="K223" s="143"/>
      <c r="L223" s="31"/>
      <c r="M223" s="144" t="s">
        <v>1</v>
      </c>
      <c r="N223" s="145" t="s">
        <v>39</v>
      </c>
      <c r="O223" s="146">
        <v>0</v>
      </c>
      <c r="P223" s="146">
        <f>O223*H223</f>
        <v>0</v>
      </c>
      <c r="Q223" s="146">
        <v>0</v>
      </c>
      <c r="R223" s="146">
        <f>Q223*H223</f>
        <v>0</v>
      </c>
      <c r="S223" s="146">
        <v>0</v>
      </c>
      <c r="T223" s="147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48" t="s">
        <v>138</v>
      </c>
      <c r="AT223" s="148" t="s">
        <v>134</v>
      </c>
      <c r="AU223" s="148" t="s">
        <v>84</v>
      </c>
      <c r="AY223" s="18" t="s">
        <v>133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8" t="s">
        <v>82</v>
      </c>
      <c r="BK223" s="149">
        <f>ROUND(I223*H223,2)</f>
        <v>0</v>
      </c>
      <c r="BL223" s="18" t="s">
        <v>138</v>
      </c>
      <c r="BM223" s="148" t="s">
        <v>459</v>
      </c>
    </row>
    <row r="224" spans="1:65" s="2" customFormat="1" ht="24.2" customHeight="1">
      <c r="A224" s="30"/>
      <c r="B224" s="136"/>
      <c r="C224" s="137" t="s">
        <v>461</v>
      </c>
      <c r="D224" s="137" t="s">
        <v>134</v>
      </c>
      <c r="E224" s="138" t="s">
        <v>2248</v>
      </c>
      <c r="F224" s="139" t="s">
        <v>2249</v>
      </c>
      <c r="G224" s="140" t="s">
        <v>257</v>
      </c>
      <c r="H224" s="141">
        <v>6</v>
      </c>
      <c r="I224" s="242"/>
      <c r="J224" s="142">
        <f>ROUND(I224*H224,2)</f>
        <v>0</v>
      </c>
      <c r="K224" s="143"/>
      <c r="L224" s="31"/>
      <c r="M224" s="144" t="s">
        <v>1</v>
      </c>
      <c r="N224" s="145" t="s">
        <v>39</v>
      </c>
      <c r="O224" s="146">
        <v>0</v>
      </c>
      <c r="P224" s="146">
        <f>O224*H224</f>
        <v>0</v>
      </c>
      <c r="Q224" s="146">
        <v>0</v>
      </c>
      <c r="R224" s="146">
        <f>Q224*H224</f>
        <v>0</v>
      </c>
      <c r="S224" s="146">
        <v>0</v>
      </c>
      <c r="T224" s="147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48" t="s">
        <v>138</v>
      </c>
      <c r="AT224" s="148" t="s">
        <v>134</v>
      </c>
      <c r="AU224" s="148" t="s">
        <v>84</v>
      </c>
      <c r="AY224" s="18" t="s">
        <v>133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8" t="s">
        <v>82</v>
      </c>
      <c r="BK224" s="149">
        <f>ROUND(I224*H224,2)</f>
        <v>0</v>
      </c>
      <c r="BL224" s="18" t="s">
        <v>138</v>
      </c>
      <c r="BM224" s="148" t="s">
        <v>464</v>
      </c>
    </row>
    <row r="225" spans="1:65" s="2" customFormat="1" ht="24.2" customHeight="1">
      <c r="A225" s="30"/>
      <c r="B225" s="136"/>
      <c r="C225" s="137" t="s">
        <v>331</v>
      </c>
      <c r="D225" s="137" t="s">
        <v>134</v>
      </c>
      <c r="E225" s="138" t="s">
        <v>2250</v>
      </c>
      <c r="F225" s="139" t="s">
        <v>2251</v>
      </c>
      <c r="G225" s="140" t="s">
        <v>655</v>
      </c>
      <c r="H225" s="141">
        <v>2</v>
      </c>
      <c r="I225" s="242"/>
      <c r="J225" s="142">
        <f>ROUND(I225*H225,2)</f>
        <v>0</v>
      </c>
      <c r="K225" s="143"/>
      <c r="L225" s="31"/>
      <c r="M225" s="144" t="s">
        <v>1</v>
      </c>
      <c r="N225" s="145" t="s">
        <v>39</v>
      </c>
      <c r="O225" s="146">
        <v>0</v>
      </c>
      <c r="P225" s="146">
        <f>O225*H225</f>
        <v>0</v>
      </c>
      <c r="Q225" s="146">
        <v>0</v>
      </c>
      <c r="R225" s="146">
        <f>Q225*H225</f>
        <v>0</v>
      </c>
      <c r="S225" s="146">
        <v>0</v>
      </c>
      <c r="T225" s="147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48" t="s">
        <v>138</v>
      </c>
      <c r="AT225" s="148" t="s">
        <v>134</v>
      </c>
      <c r="AU225" s="148" t="s">
        <v>84</v>
      </c>
      <c r="AY225" s="18" t="s">
        <v>133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8" t="s">
        <v>82</v>
      </c>
      <c r="BK225" s="149">
        <f>ROUND(I225*H225,2)</f>
        <v>0</v>
      </c>
      <c r="BL225" s="18" t="s">
        <v>138</v>
      </c>
      <c r="BM225" s="148" t="s">
        <v>469</v>
      </c>
    </row>
    <row r="226" spans="1:65" s="2" customFormat="1" ht="16.5" customHeight="1">
      <c r="A226" s="30"/>
      <c r="B226" s="136"/>
      <c r="C226" s="137" t="s">
        <v>471</v>
      </c>
      <c r="D226" s="137" t="s">
        <v>134</v>
      </c>
      <c r="E226" s="138" t="s">
        <v>2252</v>
      </c>
      <c r="F226" s="139" t="s">
        <v>2253</v>
      </c>
      <c r="G226" s="140" t="s">
        <v>655</v>
      </c>
      <c r="H226" s="141">
        <v>1</v>
      </c>
      <c r="I226" s="242"/>
      <c r="J226" s="142">
        <f>ROUND(I226*H226,2)</f>
        <v>0</v>
      </c>
      <c r="K226" s="143"/>
      <c r="L226" s="31"/>
      <c r="M226" s="144" t="s">
        <v>1</v>
      </c>
      <c r="N226" s="145" t="s">
        <v>39</v>
      </c>
      <c r="O226" s="146">
        <v>0</v>
      </c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48" t="s">
        <v>138</v>
      </c>
      <c r="AT226" s="148" t="s">
        <v>134</v>
      </c>
      <c r="AU226" s="148" t="s">
        <v>84</v>
      </c>
      <c r="AY226" s="18" t="s">
        <v>133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8" t="s">
        <v>82</v>
      </c>
      <c r="BK226" s="149">
        <f>ROUND(I226*H226,2)</f>
        <v>0</v>
      </c>
      <c r="BL226" s="18" t="s">
        <v>138</v>
      </c>
      <c r="BM226" s="148" t="s">
        <v>474</v>
      </c>
    </row>
    <row r="227" spans="1:65" s="2" customFormat="1" ht="16.5" customHeight="1">
      <c r="A227" s="30"/>
      <c r="B227" s="136"/>
      <c r="C227" s="137" t="s">
        <v>337</v>
      </c>
      <c r="D227" s="137" t="s">
        <v>134</v>
      </c>
      <c r="E227" s="138" t="s">
        <v>2254</v>
      </c>
      <c r="F227" s="139" t="s">
        <v>2255</v>
      </c>
      <c r="G227" s="140" t="s">
        <v>655</v>
      </c>
      <c r="H227" s="141">
        <v>4</v>
      </c>
      <c r="I227" s="242"/>
      <c r="J227" s="142">
        <f>ROUND(I227*H227,2)</f>
        <v>0</v>
      </c>
      <c r="K227" s="143"/>
      <c r="L227" s="31"/>
      <c r="M227" s="144" t="s">
        <v>1</v>
      </c>
      <c r="N227" s="145" t="s">
        <v>39</v>
      </c>
      <c r="O227" s="146">
        <v>0</v>
      </c>
      <c r="P227" s="146">
        <f>O227*H227</f>
        <v>0</v>
      </c>
      <c r="Q227" s="146">
        <v>0</v>
      </c>
      <c r="R227" s="146">
        <f>Q227*H227</f>
        <v>0</v>
      </c>
      <c r="S227" s="146">
        <v>0</v>
      </c>
      <c r="T227" s="147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48" t="s">
        <v>138</v>
      </c>
      <c r="AT227" s="148" t="s">
        <v>134</v>
      </c>
      <c r="AU227" s="148" t="s">
        <v>84</v>
      </c>
      <c r="AY227" s="18" t="s">
        <v>133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8" t="s">
        <v>82</v>
      </c>
      <c r="BK227" s="149">
        <f>ROUND(I227*H227,2)</f>
        <v>0</v>
      </c>
      <c r="BL227" s="18" t="s">
        <v>138</v>
      </c>
      <c r="BM227" s="148" t="s">
        <v>479</v>
      </c>
    </row>
    <row r="228" spans="1:47" s="2" customFormat="1" ht="19.5">
      <c r="A228" s="30"/>
      <c r="B228" s="31"/>
      <c r="C228" s="30"/>
      <c r="D228" s="150" t="s">
        <v>139</v>
      </c>
      <c r="E228" s="30"/>
      <c r="F228" s="151" t="s">
        <v>2256</v>
      </c>
      <c r="G228" s="30"/>
      <c r="H228" s="30"/>
      <c r="I228" s="30"/>
      <c r="J228" s="30"/>
      <c r="K228" s="30"/>
      <c r="L228" s="31"/>
      <c r="M228" s="152"/>
      <c r="N228" s="153"/>
      <c r="O228" s="56"/>
      <c r="P228" s="56"/>
      <c r="Q228" s="56"/>
      <c r="R228" s="56"/>
      <c r="S228" s="56"/>
      <c r="T228" s="57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8" t="s">
        <v>139</v>
      </c>
      <c r="AU228" s="18" t="s">
        <v>84</v>
      </c>
    </row>
    <row r="229" spans="2:63" s="11" customFormat="1" ht="25.9" customHeight="1">
      <c r="B229" s="126"/>
      <c r="D229" s="127" t="s">
        <v>73</v>
      </c>
      <c r="E229" s="128" t="s">
        <v>2257</v>
      </c>
      <c r="F229" s="128" t="s">
        <v>226</v>
      </c>
      <c r="J229" s="129">
        <f>BK229</f>
        <v>0</v>
      </c>
      <c r="L229" s="126"/>
      <c r="M229" s="130"/>
      <c r="N229" s="131"/>
      <c r="O229" s="131"/>
      <c r="P229" s="132">
        <f>P230+P232+P234+P236+P238+P240</f>
        <v>0</v>
      </c>
      <c r="Q229" s="131"/>
      <c r="R229" s="132">
        <f>R230+R232+R234+R236+R238+R240</f>
        <v>0</v>
      </c>
      <c r="S229" s="131"/>
      <c r="T229" s="133">
        <f>T230+T232+T234+T236+T238+T240</f>
        <v>0</v>
      </c>
      <c r="AR229" s="127" t="s">
        <v>82</v>
      </c>
      <c r="AT229" s="134" t="s">
        <v>73</v>
      </c>
      <c r="AU229" s="134" t="s">
        <v>74</v>
      </c>
      <c r="AY229" s="127" t="s">
        <v>133</v>
      </c>
      <c r="BK229" s="135">
        <f>BK230+BK232+BK234+BK236+BK238+BK240</f>
        <v>0</v>
      </c>
    </row>
    <row r="230" spans="2:63" s="11" customFormat="1" ht="22.9" customHeight="1">
      <c r="B230" s="126"/>
      <c r="D230" s="127" t="s">
        <v>73</v>
      </c>
      <c r="E230" s="162" t="s">
        <v>2258</v>
      </c>
      <c r="F230" s="162" t="s">
        <v>2259</v>
      </c>
      <c r="J230" s="163">
        <f>BK230</f>
        <v>0</v>
      </c>
      <c r="L230" s="126"/>
      <c r="M230" s="130"/>
      <c r="N230" s="131"/>
      <c r="O230" s="131"/>
      <c r="P230" s="132">
        <f>P231</f>
        <v>0</v>
      </c>
      <c r="Q230" s="131"/>
      <c r="R230" s="132">
        <f>R231</f>
        <v>0</v>
      </c>
      <c r="S230" s="131"/>
      <c r="T230" s="133">
        <f>T231</f>
        <v>0</v>
      </c>
      <c r="AR230" s="127" t="s">
        <v>82</v>
      </c>
      <c r="AT230" s="134" t="s">
        <v>73</v>
      </c>
      <c r="AU230" s="134" t="s">
        <v>82</v>
      </c>
      <c r="AY230" s="127" t="s">
        <v>133</v>
      </c>
      <c r="BK230" s="135">
        <f>BK231</f>
        <v>0</v>
      </c>
    </row>
    <row r="231" spans="1:65" s="2" customFormat="1" ht="16.5" customHeight="1">
      <c r="A231" s="30"/>
      <c r="B231" s="136"/>
      <c r="C231" s="137" t="s">
        <v>480</v>
      </c>
      <c r="D231" s="137" t="s">
        <v>134</v>
      </c>
      <c r="E231" s="138" t="s">
        <v>2260</v>
      </c>
      <c r="F231" s="139" t="s">
        <v>2261</v>
      </c>
      <c r="G231" s="140" t="s">
        <v>2262</v>
      </c>
      <c r="H231" s="141">
        <v>0.03</v>
      </c>
      <c r="I231" s="242"/>
      <c r="J231" s="142">
        <f>ROUND(I231*H231,2)</f>
        <v>0</v>
      </c>
      <c r="K231" s="143"/>
      <c r="L231" s="31"/>
      <c r="M231" s="144" t="s">
        <v>1</v>
      </c>
      <c r="N231" s="145" t="s">
        <v>39</v>
      </c>
      <c r="O231" s="146">
        <v>0</v>
      </c>
      <c r="P231" s="146">
        <f>O231*H231</f>
        <v>0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48" t="s">
        <v>138</v>
      </c>
      <c r="AT231" s="148" t="s">
        <v>134</v>
      </c>
      <c r="AU231" s="148" t="s">
        <v>84</v>
      </c>
      <c r="AY231" s="18" t="s">
        <v>133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8" t="s">
        <v>82</v>
      </c>
      <c r="BK231" s="149">
        <f>ROUND(I231*H231,2)</f>
        <v>0</v>
      </c>
      <c r="BL231" s="18" t="s">
        <v>138</v>
      </c>
      <c r="BM231" s="148" t="s">
        <v>483</v>
      </c>
    </row>
    <row r="232" spans="2:63" s="11" customFormat="1" ht="22.9" customHeight="1">
      <c r="B232" s="126"/>
      <c r="D232" s="127" t="s">
        <v>73</v>
      </c>
      <c r="E232" s="162" t="s">
        <v>2263</v>
      </c>
      <c r="F232" s="162" t="s">
        <v>2264</v>
      </c>
      <c r="J232" s="163">
        <f>BK232</f>
        <v>0</v>
      </c>
      <c r="L232" s="126"/>
      <c r="M232" s="130"/>
      <c r="N232" s="131"/>
      <c r="O232" s="131"/>
      <c r="P232" s="132">
        <f>P233</f>
        <v>0</v>
      </c>
      <c r="Q232" s="131"/>
      <c r="R232" s="132">
        <f>R233</f>
        <v>0</v>
      </c>
      <c r="S232" s="131"/>
      <c r="T232" s="133">
        <f>T233</f>
        <v>0</v>
      </c>
      <c r="AR232" s="127" t="s">
        <v>82</v>
      </c>
      <c r="AT232" s="134" t="s">
        <v>73</v>
      </c>
      <c r="AU232" s="134" t="s">
        <v>82</v>
      </c>
      <c r="AY232" s="127" t="s">
        <v>133</v>
      </c>
      <c r="BK232" s="135">
        <f>BK233</f>
        <v>0</v>
      </c>
    </row>
    <row r="233" spans="1:65" s="2" customFormat="1" ht="16.5" customHeight="1">
      <c r="A233" s="30"/>
      <c r="B233" s="136"/>
      <c r="C233" s="137" t="s">
        <v>348</v>
      </c>
      <c r="D233" s="137" t="s">
        <v>134</v>
      </c>
      <c r="E233" s="138" t="s">
        <v>2265</v>
      </c>
      <c r="F233" s="139" t="s">
        <v>2266</v>
      </c>
      <c r="G233" s="140" t="s">
        <v>229</v>
      </c>
      <c r="H233" s="141">
        <v>0.5</v>
      </c>
      <c r="I233" s="242"/>
      <c r="J233" s="142">
        <f>ROUND(I233*H233,2)</f>
        <v>0</v>
      </c>
      <c r="K233" s="143"/>
      <c r="L233" s="31"/>
      <c r="M233" s="144" t="s">
        <v>1</v>
      </c>
      <c r="N233" s="145" t="s">
        <v>39</v>
      </c>
      <c r="O233" s="146">
        <v>0</v>
      </c>
      <c r="P233" s="146">
        <f>O233*H233</f>
        <v>0</v>
      </c>
      <c r="Q233" s="146">
        <v>0</v>
      </c>
      <c r="R233" s="146">
        <f>Q233*H233</f>
        <v>0</v>
      </c>
      <c r="S233" s="146">
        <v>0</v>
      </c>
      <c r="T233" s="147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48" t="s">
        <v>138</v>
      </c>
      <c r="AT233" s="148" t="s">
        <v>134</v>
      </c>
      <c r="AU233" s="148" t="s">
        <v>84</v>
      </c>
      <c r="AY233" s="18" t="s">
        <v>133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8" t="s">
        <v>82</v>
      </c>
      <c r="BK233" s="149">
        <f>ROUND(I233*H233,2)</f>
        <v>0</v>
      </c>
      <c r="BL233" s="18" t="s">
        <v>138</v>
      </c>
      <c r="BM233" s="148" t="s">
        <v>487</v>
      </c>
    </row>
    <row r="234" spans="2:63" s="11" customFormat="1" ht="22.9" customHeight="1">
      <c r="B234" s="126"/>
      <c r="D234" s="127" t="s">
        <v>73</v>
      </c>
      <c r="E234" s="162" t="s">
        <v>2267</v>
      </c>
      <c r="F234" s="162" t="s">
        <v>2268</v>
      </c>
      <c r="J234" s="163">
        <f>BK234</f>
        <v>0</v>
      </c>
      <c r="L234" s="126"/>
      <c r="M234" s="130"/>
      <c r="N234" s="131"/>
      <c r="O234" s="131"/>
      <c r="P234" s="132">
        <f>P235</f>
        <v>0</v>
      </c>
      <c r="Q234" s="131"/>
      <c r="R234" s="132">
        <f>R235</f>
        <v>0</v>
      </c>
      <c r="S234" s="131"/>
      <c r="T234" s="133">
        <f>T235</f>
        <v>0</v>
      </c>
      <c r="AR234" s="127" t="s">
        <v>82</v>
      </c>
      <c r="AT234" s="134" t="s">
        <v>73</v>
      </c>
      <c r="AU234" s="134" t="s">
        <v>82</v>
      </c>
      <c r="AY234" s="127" t="s">
        <v>133</v>
      </c>
      <c r="BK234" s="135">
        <f>BK235</f>
        <v>0</v>
      </c>
    </row>
    <row r="235" spans="1:65" s="2" customFormat="1" ht="16.5" customHeight="1">
      <c r="A235" s="30"/>
      <c r="B235" s="136"/>
      <c r="C235" s="137" t="s">
        <v>489</v>
      </c>
      <c r="D235" s="137" t="s">
        <v>134</v>
      </c>
      <c r="E235" s="138" t="s">
        <v>2269</v>
      </c>
      <c r="F235" s="139" t="s">
        <v>2270</v>
      </c>
      <c r="G235" s="140" t="s">
        <v>240</v>
      </c>
      <c r="H235" s="141">
        <v>27</v>
      </c>
      <c r="I235" s="242"/>
      <c r="J235" s="142">
        <f>ROUND(I235*H235,2)</f>
        <v>0</v>
      </c>
      <c r="K235" s="143"/>
      <c r="L235" s="31"/>
      <c r="M235" s="144" t="s">
        <v>1</v>
      </c>
      <c r="N235" s="145" t="s">
        <v>39</v>
      </c>
      <c r="O235" s="146">
        <v>0</v>
      </c>
      <c r="P235" s="146">
        <f>O235*H235</f>
        <v>0</v>
      </c>
      <c r="Q235" s="146">
        <v>0</v>
      </c>
      <c r="R235" s="146">
        <f>Q235*H235</f>
        <v>0</v>
      </c>
      <c r="S235" s="146">
        <v>0</v>
      </c>
      <c r="T235" s="147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48" t="s">
        <v>138</v>
      </c>
      <c r="AT235" s="148" t="s">
        <v>134</v>
      </c>
      <c r="AU235" s="148" t="s">
        <v>84</v>
      </c>
      <c r="AY235" s="18" t="s">
        <v>133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8" t="s">
        <v>82</v>
      </c>
      <c r="BK235" s="149">
        <f>ROUND(I235*H235,2)</f>
        <v>0</v>
      </c>
      <c r="BL235" s="18" t="s">
        <v>138</v>
      </c>
      <c r="BM235" s="148" t="s">
        <v>492</v>
      </c>
    </row>
    <row r="236" spans="2:63" s="11" customFormat="1" ht="22.9" customHeight="1">
      <c r="B236" s="126"/>
      <c r="D236" s="127" t="s">
        <v>73</v>
      </c>
      <c r="E236" s="162" t="s">
        <v>2271</v>
      </c>
      <c r="F236" s="162" t="s">
        <v>2272</v>
      </c>
      <c r="J236" s="163">
        <f>BK236</f>
        <v>0</v>
      </c>
      <c r="L236" s="126"/>
      <c r="M236" s="130"/>
      <c r="N236" s="131"/>
      <c r="O236" s="131"/>
      <c r="P236" s="132">
        <f>P237</f>
        <v>0</v>
      </c>
      <c r="Q236" s="131"/>
      <c r="R236" s="132">
        <f>R237</f>
        <v>0</v>
      </c>
      <c r="S236" s="131"/>
      <c r="T236" s="133">
        <f>T237</f>
        <v>0</v>
      </c>
      <c r="AR236" s="127" t="s">
        <v>82</v>
      </c>
      <c r="AT236" s="134" t="s">
        <v>73</v>
      </c>
      <c r="AU236" s="134" t="s">
        <v>82</v>
      </c>
      <c r="AY236" s="127" t="s">
        <v>133</v>
      </c>
      <c r="BK236" s="135">
        <f>BK237</f>
        <v>0</v>
      </c>
    </row>
    <row r="237" spans="1:65" s="2" customFormat="1" ht="16.5" customHeight="1">
      <c r="A237" s="30"/>
      <c r="B237" s="136"/>
      <c r="C237" s="137" t="s">
        <v>358</v>
      </c>
      <c r="D237" s="137" t="s">
        <v>134</v>
      </c>
      <c r="E237" s="138" t="s">
        <v>2273</v>
      </c>
      <c r="F237" s="139" t="s">
        <v>2274</v>
      </c>
      <c r="G237" s="140" t="s">
        <v>240</v>
      </c>
      <c r="H237" s="141">
        <v>27</v>
      </c>
      <c r="I237" s="242"/>
      <c r="J237" s="142">
        <f>ROUND(I237*H237,2)</f>
        <v>0</v>
      </c>
      <c r="K237" s="143"/>
      <c r="L237" s="31"/>
      <c r="M237" s="144" t="s">
        <v>1</v>
      </c>
      <c r="N237" s="145" t="s">
        <v>39</v>
      </c>
      <c r="O237" s="146">
        <v>0</v>
      </c>
      <c r="P237" s="146">
        <f>O237*H237</f>
        <v>0</v>
      </c>
      <c r="Q237" s="146">
        <v>0</v>
      </c>
      <c r="R237" s="146">
        <f>Q237*H237</f>
        <v>0</v>
      </c>
      <c r="S237" s="146">
        <v>0</v>
      </c>
      <c r="T237" s="147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48" t="s">
        <v>138</v>
      </c>
      <c r="AT237" s="148" t="s">
        <v>134</v>
      </c>
      <c r="AU237" s="148" t="s">
        <v>84</v>
      </c>
      <c r="AY237" s="18" t="s">
        <v>133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8" t="s">
        <v>82</v>
      </c>
      <c r="BK237" s="149">
        <f>ROUND(I237*H237,2)</f>
        <v>0</v>
      </c>
      <c r="BL237" s="18" t="s">
        <v>138</v>
      </c>
      <c r="BM237" s="148" t="s">
        <v>496</v>
      </c>
    </row>
    <row r="238" spans="2:63" s="11" customFormat="1" ht="22.9" customHeight="1">
      <c r="B238" s="126"/>
      <c r="D238" s="127" t="s">
        <v>73</v>
      </c>
      <c r="E238" s="162" t="s">
        <v>2275</v>
      </c>
      <c r="F238" s="162" t="s">
        <v>2276</v>
      </c>
      <c r="J238" s="163">
        <f>BK238</f>
        <v>0</v>
      </c>
      <c r="L238" s="126"/>
      <c r="M238" s="130"/>
      <c r="N238" s="131"/>
      <c r="O238" s="131"/>
      <c r="P238" s="132">
        <f>P239</f>
        <v>0</v>
      </c>
      <c r="Q238" s="131"/>
      <c r="R238" s="132">
        <f>R239</f>
        <v>0</v>
      </c>
      <c r="S238" s="131"/>
      <c r="T238" s="133">
        <f>T239</f>
        <v>0</v>
      </c>
      <c r="AR238" s="127" t="s">
        <v>82</v>
      </c>
      <c r="AT238" s="134" t="s">
        <v>73</v>
      </c>
      <c r="AU238" s="134" t="s">
        <v>82</v>
      </c>
      <c r="AY238" s="127" t="s">
        <v>133</v>
      </c>
      <c r="BK238" s="135">
        <f>BK239</f>
        <v>0</v>
      </c>
    </row>
    <row r="239" spans="1:65" s="2" customFormat="1" ht="16.5" customHeight="1">
      <c r="A239" s="30"/>
      <c r="B239" s="136"/>
      <c r="C239" s="137" t="s">
        <v>497</v>
      </c>
      <c r="D239" s="137" t="s">
        <v>134</v>
      </c>
      <c r="E239" s="138" t="s">
        <v>2277</v>
      </c>
      <c r="F239" s="139" t="s">
        <v>2278</v>
      </c>
      <c r="G239" s="140" t="s">
        <v>240</v>
      </c>
      <c r="H239" s="141">
        <v>81</v>
      </c>
      <c r="I239" s="242"/>
      <c r="J239" s="142">
        <f>ROUND(I239*H239,2)</f>
        <v>0</v>
      </c>
      <c r="K239" s="143"/>
      <c r="L239" s="31"/>
      <c r="M239" s="144" t="s">
        <v>1</v>
      </c>
      <c r="N239" s="145" t="s">
        <v>39</v>
      </c>
      <c r="O239" s="146">
        <v>0</v>
      </c>
      <c r="P239" s="146">
        <f>O239*H239</f>
        <v>0</v>
      </c>
      <c r="Q239" s="146">
        <v>0</v>
      </c>
      <c r="R239" s="146">
        <f>Q239*H239</f>
        <v>0</v>
      </c>
      <c r="S239" s="146">
        <v>0</v>
      </c>
      <c r="T239" s="147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48" t="s">
        <v>138</v>
      </c>
      <c r="AT239" s="148" t="s">
        <v>134</v>
      </c>
      <c r="AU239" s="148" t="s">
        <v>84</v>
      </c>
      <c r="AY239" s="18" t="s">
        <v>133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8" t="s">
        <v>82</v>
      </c>
      <c r="BK239" s="149">
        <f>ROUND(I239*H239,2)</f>
        <v>0</v>
      </c>
      <c r="BL239" s="18" t="s">
        <v>138</v>
      </c>
      <c r="BM239" s="148" t="s">
        <v>500</v>
      </c>
    </row>
    <row r="240" spans="2:63" s="11" customFormat="1" ht="22.9" customHeight="1">
      <c r="B240" s="126"/>
      <c r="D240" s="127" t="s">
        <v>73</v>
      </c>
      <c r="E240" s="162" t="s">
        <v>2279</v>
      </c>
      <c r="F240" s="162" t="s">
        <v>2280</v>
      </c>
      <c r="J240" s="163">
        <f>BK240</f>
        <v>0</v>
      </c>
      <c r="L240" s="126"/>
      <c r="M240" s="130"/>
      <c r="N240" s="131"/>
      <c r="O240" s="131"/>
      <c r="P240" s="132">
        <f>P241</f>
        <v>0</v>
      </c>
      <c r="Q240" s="131"/>
      <c r="R240" s="132">
        <f>R241</f>
        <v>0</v>
      </c>
      <c r="S240" s="131"/>
      <c r="T240" s="133">
        <f>T241</f>
        <v>0</v>
      </c>
      <c r="AR240" s="127" t="s">
        <v>82</v>
      </c>
      <c r="AT240" s="134" t="s">
        <v>73</v>
      </c>
      <c r="AU240" s="134" t="s">
        <v>82</v>
      </c>
      <c r="AY240" s="127" t="s">
        <v>133</v>
      </c>
      <c r="BK240" s="135">
        <f>BK241</f>
        <v>0</v>
      </c>
    </row>
    <row r="241" spans="1:65" s="2" customFormat="1" ht="16.5" customHeight="1">
      <c r="A241" s="30"/>
      <c r="B241" s="136"/>
      <c r="C241" s="137" t="s">
        <v>361</v>
      </c>
      <c r="D241" s="137" t="s">
        <v>134</v>
      </c>
      <c r="E241" s="138" t="s">
        <v>2281</v>
      </c>
      <c r="F241" s="139" t="s">
        <v>2270</v>
      </c>
      <c r="G241" s="140" t="s">
        <v>240</v>
      </c>
      <c r="H241" s="141">
        <v>27</v>
      </c>
      <c r="I241" s="242"/>
      <c r="J241" s="142">
        <f>ROUND(I241*H241,2)</f>
        <v>0</v>
      </c>
      <c r="K241" s="143"/>
      <c r="L241" s="31"/>
      <c r="M241" s="144" t="s">
        <v>1</v>
      </c>
      <c r="N241" s="145" t="s">
        <v>39</v>
      </c>
      <c r="O241" s="146">
        <v>0</v>
      </c>
      <c r="P241" s="146">
        <f>O241*H241</f>
        <v>0</v>
      </c>
      <c r="Q241" s="146">
        <v>0</v>
      </c>
      <c r="R241" s="146">
        <f>Q241*H241</f>
        <v>0</v>
      </c>
      <c r="S241" s="146">
        <v>0</v>
      </c>
      <c r="T241" s="147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48" t="s">
        <v>138</v>
      </c>
      <c r="AT241" s="148" t="s">
        <v>134</v>
      </c>
      <c r="AU241" s="148" t="s">
        <v>84</v>
      </c>
      <c r="AY241" s="18" t="s">
        <v>133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8" t="s">
        <v>82</v>
      </c>
      <c r="BK241" s="149">
        <f>ROUND(I241*H241,2)</f>
        <v>0</v>
      </c>
      <c r="BL241" s="18" t="s">
        <v>138</v>
      </c>
      <c r="BM241" s="148" t="s">
        <v>503</v>
      </c>
    </row>
    <row r="242" spans="2:63" s="11" customFormat="1" ht="25.9" customHeight="1">
      <c r="B242" s="126"/>
      <c r="D242" s="127" t="s">
        <v>73</v>
      </c>
      <c r="E242" s="128" t="s">
        <v>2282</v>
      </c>
      <c r="F242" s="128" t="s">
        <v>2283</v>
      </c>
      <c r="J242" s="129">
        <f>BK242</f>
        <v>0</v>
      </c>
      <c r="L242" s="126"/>
      <c r="M242" s="130"/>
      <c r="N242" s="131"/>
      <c r="O242" s="131"/>
      <c r="P242" s="132">
        <f>P243+P245+P247+P249+P252+P254+P258+P260</f>
        <v>0</v>
      </c>
      <c r="Q242" s="131"/>
      <c r="R242" s="132">
        <f>R243+R245+R247+R249+R252+R254+R258+R260</f>
        <v>0</v>
      </c>
      <c r="S242" s="131"/>
      <c r="T242" s="133">
        <f>T243+T245+T247+T249+T252+T254+T258+T260</f>
        <v>0</v>
      </c>
      <c r="AR242" s="127" t="s">
        <v>82</v>
      </c>
      <c r="AT242" s="134" t="s">
        <v>73</v>
      </c>
      <c r="AU242" s="134" t="s">
        <v>74</v>
      </c>
      <c r="AY242" s="127" t="s">
        <v>133</v>
      </c>
      <c r="BK242" s="135">
        <f>BK243+BK245+BK247+BK249+BK252+BK254+BK258+BK260</f>
        <v>0</v>
      </c>
    </row>
    <row r="243" spans="2:63" s="11" customFormat="1" ht="22.9" customHeight="1">
      <c r="B243" s="126"/>
      <c r="D243" s="127" t="s">
        <v>73</v>
      </c>
      <c r="E243" s="162" t="s">
        <v>2284</v>
      </c>
      <c r="F243" s="162" t="s">
        <v>2285</v>
      </c>
      <c r="J243" s="163">
        <f>BK243</f>
        <v>0</v>
      </c>
      <c r="L243" s="126"/>
      <c r="M243" s="130"/>
      <c r="N243" s="131"/>
      <c r="O243" s="131"/>
      <c r="P243" s="132">
        <f>P244</f>
        <v>0</v>
      </c>
      <c r="Q243" s="131"/>
      <c r="R243" s="132">
        <f>R244</f>
        <v>0</v>
      </c>
      <c r="S243" s="131"/>
      <c r="T243" s="133">
        <f>T244</f>
        <v>0</v>
      </c>
      <c r="AR243" s="127" t="s">
        <v>82</v>
      </c>
      <c r="AT243" s="134" t="s">
        <v>73</v>
      </c>
      <c r="AU243" s="134" t="s">
        <v>82</v>
      </c>
      <c r="AY243" s="127" t="s">
        <v>133</v>
      </c>
      <c r="BK243" s="135">
        <f>BK244</f>
        <v>0</v>
      </c>
    </row>
    <row r="244" spans="1:65" s="2" customFormat="1" ht="16.5" customHeight="1">
      <c r="A244" s="30"/>
      <c r="B244" s="136"/>
      <c r="C244" s="137" t="s">
        <v>504</v>
      </c>
      <c r="D244" s="137" t="s">
        <v>134</v>
      </c>
      <c r="E244" s="138" t="s">
        <v>2286</v>
      </c>
      <c r="F244" s="139" t="s">
        <v>2287</v>
      </c>
      <c r="G244" s="140" t="s">
        <v>240</v>
      </c>
      <c r="H244" s="141">
        <v>55</v>
      </c>
      <c r="I244" s="242"/>
      <c r="J244" s="142">
        <f>ROUND(I244*H244,2)</f>
        <v>0</v>
      </c>
      <c r="K244" s="143"/>
      <c r="L244" s="31"/>
      <c r="M244" s="144" t="s">
        <v>1</v>
      </c>
      <c r="N244" s="145" t="s">
        <v>39</v>
      </c>
      <c r="O244" s="146">
        <v>0</v>
      </c>
      <c r="P244" s="146">
        <f>O244*H244</f>
        <v>0</v>
      </c>
      <c r="Q244" s="146">
        <v>0</v>
      </c>
      <c r="R244" s="146">
        <f>Q244*H244</f>
        <v>0</v>
      </c>
      <c r="S244" s="146">
        <v>0</v>
      </c>
      <c r="T244" s="147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48" t="s">
        <v>138</v>
      </c>
      <c r="AT244" s="148" t="s">
        <v>134</v>
      </c>
      <c r="AU244" s="148" t="s">
        <v>84</v>
      </c>
      <c r="AY244" s="18" t="s">
        <v>133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8" t="s">
        <v>82</v>
      </c>
      <c r="BK244" s="149">
        <f>ROUND(I244*H244,2)</f>
        <v>0</v>
      </c>
      <c r="BL244" s="18" t="s">
        <v>138</v>
      </c>
      <c r="BM244" s="148" t="s">
        <v>507</v>
      </c>
    </row>
    <row r="245" spans="2:63" s="11" customFormat="1" ht="22.9" customHeight="1">
      <c r="B245" s="126"/>
      <c r="D245" s="127" t="s">
        <v>73</v>
      </c>
      <c r="E245" s="162" t="s">
        <v>2288</v>
      </c>
      <c r="F245" s="162" t="s">
        <v>2289</v>
      </c>
      <c r="J245" s="163">
        <f>BK245</f>
        <v>0</v>
      </c>
      <c r="L245" s="126"/>
      <c r="M245" s="130"/>
      <c r="N245" s="131"/>
      <c r="O245" s="131"/>
      <c r="P245" s="132">
        <f>P246</f>
        <v>0</v>
      </c>
      <c r="Q245" s="131"/>
      <c r="R245" s="132">
        <f>R246</f>
        <v>0</v>
      </c>
      <c r="S245" s="131"/>
      <c r="T245" s="133">
        <f>T246</f>
        <v>0</v>
      </c>
      <c r="AR245" s="127" t="s">
        <v>82</v>
      </c>
      <c r="AT245" s="134" t="s">
        <v>73</v>
      </c>
      <c r="AU245" s="134" t="s">
        <v>82</v>
      </c>
      <c r="AY245" s="127" t="s">
        <v>133</v>
      </c>
      <c r="BK245" s="135">
        <f>BK246</f>
        <v>0</v>
      </c>
    </row>
    <row r="246" spans="1:65" s="2" customFormat="1" ht="16.5" customHeight="1">
      <c r="A246" s="30"/>
      <c r="B246" s="136"/>
      <c r="C246" s="137" t="s">
        <v>368</v>
      </c>
      <c r="D246" s="137" t="s">
        <v>134</v>
      </c>
      <c r="E246" s="138" t="s">
        <v>2290</v>
      </c>
      <c r="F246" s="139" t="s">
        <v>2291</v>
      </c>
      <c r="G246" s="140" t="s">
        <v>655</v>
      </c>
      <c r="H246" s="141">
        <v>4</v>
      </c>
      <c r="I246" s="242"/>
      <c r="J246" s="142">
        <f>ROUND(I246*H246,2)</f>
        <v>0</v>
      </c>
      <c r="K246" s="143"/>
      <c r="L246" s="31"/>
      <c r="M246" s="144" t="s">
        <v>1</v>
      </c>
      <c r="N246" s="145" t="s">
        <v>39</v>
      </c>
      <c r="O246" s="146">
        <v>0</v>
      </c>
      <c r="P246" s="146">
        <f>O246*H246</f>
        <v>0</v>
      </c>
      <c r="Q246" s="146">
        <v>0</v>
      </c>
      <c r="R246" s="146">
        <f>Q246*H246</f>
        <v>0</v>
      </c>
      <c r="S246" s="146">
        <v>0</v>
      </c>
      <c r="T246" s="147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48" t="s">
        <v>138</v>
      </c>
      <c r="AT246" s="148" t="s">
        <v>134</v>
      </c>
      <c r="AU246" s="148" t="s">
        <v>84</v>
      </c>
      <c r="AY246" s="18" t="s">
        <v>133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8" t="s">
        <v>82</v>
      </c>
      <c r="BK246" s="149">
        <f>ROUND(I246*H246,2)</f>
        <v>0</v>
      </c>
      <c r="BL246" s="18" t="s">
        <v>138</v>
      </c>
      <c r="BM246" s="148" t="s">
        <v>510</v>
      </c>
    </row>
    <row r="247" spans="2:63" s="11" customFormat="1" ht="22.9" customHeight="1">
      <c r="B247" s="126"/>
      <c r="D247" s="127" t="s">
        <v>73</v>
      </c>
      <c r="E247" s="162" t="s">
        <v>2292</v>
      </c>
      <c r="F247" s="162" t="s">
        <v>2293</v>
      </c>
      <c r="J247" s="163">
        <f>BK247</f>
        <v>0</v>
      </c>
      <c r="L247" s="126"/>
      <c r="M247" s="130"/>
      <c r="N247" s="131"/>
      <c r="O247" s="131"/>
      <c r="P247" s="132">
        <f>P248</f>
        <v>0</v>
      </c>
      <c r="Q247" s="131"/>
      <c r="R247" s="132">
        <f>R248</f>
        <v>0</v>
      </c>
      <c r="S247" s="131"/>
      <c r="T247" s="133">
        <f>T248</f>
        <v>0</v>
      </c>
      <c r="AR247" s="127" t="s">
        <v>82</v>
      </c>
      <c r="AT247" s="134" t="s">
        <v>73</v>
      </c>
      <c r="AU247" s="134" t="s">
        <v>82</v>
      </c>
      <c r="AY247" s="127" t="s">
        <v>133</v>
      </c>
      <c r="BK247" s="135">
        <f>BK248</f>
        <v>0</v>
      </c>
    </row>
    <row r="248" spans="1:65" s="2" customFormat="1" ht="21.75" customHeight="1">
      <c r="A248" s="30"/>
      <c r="B248" s="136"/>
      <c r="C248" s="137" t="s">
        <v>511</v>
      </c>
      <c r="D248" s="137" t="s">
        <v>134</v>
      </c>
      <c r="E248" s="138" t="s">
        <v>2294</v>
      </c>
      <c r="F248" s="139" t="s">
        <v>2295</v>
      </c>
      <c r="G248" s="140" t="s">
        <v>240</v>
      </c>
      <c r="H248" s="141">
        <v>70</v>
      </c>
      <c r="I248" s="242"/>
      <c r="J248" s="142">
        <f>ROUND(I248*H248,2)</f>
        <v>0</v>
      </c>
      <c r="K248" s="143"/>
      <c r="L248" s="31"/>
      <c r="M248" s="144" t="s">
        <v>1</v>
      </c>
      <c r="N248" s="145" t="s">
        <v>39</v>
      </c>
      <c r="O248" s="146">
        <v>0</v>
      </c>
      <c r="P248" s="146">
        <f>O248*H248</f>
        <v>0</v>
      </c>
      <c r="Q248" s="146">
        <v>0</v>
      </c>
      <c r="R248" s="146">
        <f>Q248*H248</f>
        <v>0</v>
      </c>
      <c r="S248" s="146">
        <v>0</v>
      </c>
      <c r="T248" s="147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48" t="s">
        <v>138</v>
      </c>
      <c r="AT248" s="148" t="s">
        <v>134</v>
      </c>
      <c r="AU248" s="148" t="s">
        <v>84</v>
      </c>
      <c r="AY248" s="18" t="s">
        <v>133</v>
      </c>
      <c r="BE248" s="149">
        <f>IF(N248="základní",J248,0)</f>
        <v>0</v>
      </c>
      <c r="BF248" s="149">
        <f>IF(N248="snížená",J248,0)</f>
        <v>0</v>
      </c>
      <c r="BG248" s="149">
        <f>IF(N248="zákl. přenesená",J248,0)</f>
        <v>0</v>
      </c>
      <c r="BH248" s="149">
        <f>IF(N248="sníž. přenesená",J248,0)</f>
        <v>0</v>
      </c>
      <c r="BI248" s="149">
        <f>IF(N248="nulová",J248,0)</f>
        <v>0</v>
      </c>
      <c r="BJ248" s="18" t="s">
        <v>82</v>
      </c>
      <c r="BK248" s="149">
        <f>ROUND(I248*H248,2)</f>
        <v>0</v>
      </c>
      <c r="BL248" s="18" t="s">
        <v>138</v>
      </c>
      <c r="BM248" s="148" t="s">
        <v>514</v>
      </c>
    </row>
    <row r="249" spans="2:63" s="11" customFormat="1" ht="22.9" customHeight="1">
      <c r="B249" s="126"/>
      <c r="D249" s="127" t="s">
        <v>73</v>
      </c>
      <c r="E249" s="162" t="s">
        <v>2296</v>
      </c>
      <c r="F249" s="162" t="s">
        <v>2297</v>
      </c>
      <c r="I249" s="252"/>
      <c r="J249" s="163">
        <f>BK249</f>
        <v>0</v>
      </c>
      <c r="L249" s="126"/>
      <c r="M249" s="130"/>
      <c r="N249" s="131"/>
      <c r="O249" s="131"/>
      <c r="P249" s="132">
        <f>SUM(P250:P251)</f>
        <v>0</v>
      </c>
      <c r="Q249" s="131"/>
      <c r="R249" s="132">
        <f>SUM(R250:R251)</f>
        <v>0</v>
      </c>
      <c r="S249" s="131"/>
      <c r="T249" s="133">
        <f>SUM(T250:T251)</f>
        <v>0</v>
      </c>
      <c r="AR249" s="127" t="s">
        <v>82</v>
      </c>
      <c r="AT249" s="134" t="s">
        <v>73</v>
      </c>
      <c r="AU249" s="134" t="s">
        <v>82</v>
      </c>
      <c r="AY249" s="127" t="s">
        <v>133</v>
      </c>
      <c r="BK249" s="135">
        <f>SUM(BK250:BK251)</f>
        <v>0</v>
      </c>
    </row>
    <row r="250" spans="1:65" s="2" customFormat="1" ht="16.5" customHeight="1">
      <c r="A250" s="30"/>
      <c r="B250" s="136"/>
      <c r="C250" s="137" t="s">
        <v>372</v>
      </c>
      <c r="D250" s="137" t="s">
        <v>134</v>
      </c>
      <c r="E250" s="138" t="s">
        <v>2298</v>
      </c>
      <c r="F250" s="139" t="s">
        <v>2299</v>
      </c>
      <c r="G250" s="140" t="s">
        <v>655</v>
      </c>
      <c r="H250" s="141">
        <v>12</v>
      </c>
      <c r="I250" s="242"/>
      <c r="J250" s="142">
        <f>ROUND(I250*H250,2)</f>
        <v>0</v>
      </c>
      <c r="K250" s="143"/>
      <c r="L250" s="31"/>
      <c r="M250" s="144" t="s">
        <v>1</v>
      </c>
      <c r="N250" s="145" t="s">
        <v>39</v>
      </c>
      <c r="O250" s="146">
        <v>0</v>
      </c>
      <c r="P250" s="146">
        <f>O250*H250</f>
        <v>0</v>
      </c>
      <c r="Q250" s="146">
        <v>0</v>
      </c>
      <c r="R250" s="146">
        <f>Q250*H250</f>
        <v>0</v>
      </c>
      <c r="S250" s="146">
        <v>0</v>
      </c>
      <c r="T250" s="147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48" t="s">
        <v>138</v>
      </c>
      <c r="AT250" s="148" t="s">
        <v>134</v>
      </c>
      <c r="AU250" s="148" t="s">
        <v>84</v>
      </c>
      <c r="AY250" s="18" t="s">
        <v>133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8" t="s">
        <v>82</v>
      </c>
      <c r="BK250" s="149">
        <f>ROUND(I250*H250,2)</f>
        <v>0</v>
      </c>
      <c r="BL250" s="18" t="s">
        <v>138</v>
      </c>
      <c r="BM250" s="148" t="s">
        <v>518</v>
      </c>
    </row>
    <row r="251" spans="1:65" s="2" customFormat="1" ht="16.5" customHeight="1">
      <c r="A251" s="30"/>
      <c r="B251" s="136"/>
      <c r="C251" s="137" t="s">
        <v>519</v>
      </c>
      <c r="D251" s="137" t="s">
        <v>134</v>
      </c>
      <c r="E251" s="138" t="s">
        <v>2300</v>
      </c>
      <c r="F251" s="139" t="s">
        <v>2301</v>
      </c>
      <c r="G251" s="140" t="s">
        <v>655</v>
      </c>
      <c r="H251" s="141">
        <v>16</v>
      </c>
      <c r="I251" s="242"/>
      <c r="J251" s="142">
        <f>ROUND(I251*H251,2)</f>
        <v>0</v>
      </c>
      <c r="K251" s="143"/>
      <c r="L251" s="31"/>
      <c r="M251" s="144" t="s">
        <v>1</v>
      </c>
      <c r="N251" s="145" t="s">
        <v>39</v>
      </c>
      <c r="O251" s="146">
        <v>0</v>
      </c>
      <c r="P251" s="146">
        <f>O251*H251</f>
        <v>0</v>
      </c>
      <c r="Q251" s="146">
        <v>0</v>
      </c>
      <c r="R251" s="146">
        <f>Q251*H251</f>
        <v>0</v>
      </c>
      <c r="S251" s="146">
        <v>0</v>
      </c>
      <c r="T251" s="147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48" t="s">
        <v>138</v>
      </c>
      <c r="AT251" s="148" t="s">
        <v>134</v>
      </c>
      <c r="AU251" s="148" t="s">
        <v>84</v>
      </c>
      <c r="AY251" s="18" t="s">
        <v>133</v>
      </c>
      <c r="BE251" s="149">
        <f>IF(N251="základní",J251,0)</f>
        <v>0</v>
      </c>
      <c r="BF251" s="149">
        <f>IF(N251="snížená",J251,0)</f>
        <v>0</v>
      </c>
      <c r="BG251" s="149">
        <f>IF(N251="zákl. přenesená",J251,0)</f>
        <v>0</v>
      </c>
      <c r="BH251" s="149">
        <f>IF(N251="sníž. přenesená",J251,0)</f>
        <v>0</v>
      </c>
      <c r="BI251" s="149">
        <f>IF(N251="nulová",J251,0)</f>
        <v>0</v>
      </c>
      <c r="BJ251" s="18" t="s">
        <v>82</v>
      </c>
      <c r="BK251" s="149">
        <f>ROUND(I251*H251,2)</f>
        <v>0</v>
      </c>
      <c r="BL251" s="18" t="s">
        <v>138</v>
      </c>
      <c r="BM251" s="148" t="s">
        <v>522</v>
      </c>
    </row>
    <row r="252" spans="2:63" s="11" customFormat="1" ht="22.9" customHeight="1">
      <c r="B252" s="126"/>
      <c r="D252" s="127" t="s">
        <v>73</v>
      </c>
      <c r="E252" s="162" t="s">
        <v>1849</v>
      </c>
      <c r="F252" s="162" t="s">
        <v>2302</v>
      </c>
      <c r="J252" s="163">
        <f>BK252</f>
        <v>0</v>
      </c>
      <c r="L252" s="126"/>
      <c r="M252" s="130"/>
      <c r="N252" s="131"/>
      <c r="O252" s="131"/>
      <c r="P252" s="132">
        <f>P253</f>
        <v>0</v>
      </c>
      <c r="Q252" s="131"/>
      <c r="R252" s="132">
        <f>R253</f>
        <v>0</v>
      </c>
      <c r="S252" s="131"/>
      <c r="T252" s="133">
        <f>T253</f>
        <v>0</v>
      </c>
      <c r="AR252" s="127" t="s">
        <v>82</v>
      </c>
      <c r="AT252" s="134" t="s">
        <v>73</v>
      </c>
      <c r="AU252" s="134" t="s">
        <v>82</v>
      </c>
      <c r="AY252" s="127" t="s">
        <v>133</v>
      </c>
      <c r="BK252" s="135">
        <f>BK253</f>
        <v>0</v>
      </c>
    </row>
    <row r="253" spans="1:65" s="2" customFormat="1" ht="16.5" customHeight="1">
      <c r="A253" s="30"/>
      <c r="B253" s="136"/>
      <c r="C253" s="137" t="s">
        <v>384</v>
      </c>
      <c r="D253" s="137" t="s">
        <v>134</v>
      </c>
      <c r="E253" s="138" t="s">
        <v>2303</v>
      </c>
      <c r="F253" s="139" t="s">
        <v>2304</v>
      </c>
      <c r="G253" s="140" t="s">
        <v>655</v>
      </c>
      <c r="H253" s="141">
        <v>1</v>
      </c>
      <c r="I253" s="242"/>
      <c r="J253" s="142">
        <f>ROUND(I253*H253,2)</f>
        <v>0</v>
      </c>
      <c r="K253" s="143"/>
      <c r="L253" s="31"/>
      <c r="M253" s="144" t="s">
        <v>1</v>
      </c>
      <c r="N253" s="145" t="s">
        <v>39</v>
      </c>
      <c r="O253" s="146">
        <v>0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48" t="s">
        <v>138</v>
      </c>
      <c r="AT253" s="148" t="s">
        <v>134</v>
      </c>
      <c r="AU253" s="148" t="s">
        <v>84</v>
      </c>
      <c r="AY253" s="18" t="s">
        <v>133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8" t="s">
        <v>82</v>
      </c>
      <c r="BK253" s="149">
        <f>ROUND(I253*H253,2)</f>
        <v>0</v>
      </c>
      <c r="BL253" s="18" t="s">
        <v>138</v>
      </c>
      <c r="BM253" s="148" t="s">
        <v>527</v>
      </c>
    </row>
    <row r="254" spans="2:63" s="11" customFormat="1" ht="22.9" customHeight="1">
      <c r="B254" s="126"/>
      <c r="D254" s="127" t="s">
        <v>73</v>
      </c>
      <c r="E254" s="162" t="s">
        <v>2305</v>
      </c>
      <c r="F254" s="162" t="s">
        <v>2306</v>
      </c>
      <c r="J254" s="163">
        <f>BK254</f>
        <v>0</v>
      </c>
      <c r="L254" s="126"/>
      <c r="M254" s="130"/>
      <c r="N254" s="131"/>
      <c r="O254" s="131"/>
      <c r="P254" s="132">
        <f>SUM(P255:P257)</f>
        <v>0</v>
      </c>
      <c r="Q254" s="131"/>
      <c r="R254" s="132">
        <f>SUM(R255:R257)</f>
        <v>0</v>
      </c>
      <c r="S254" s="131"/>
      <c r="T254" s="133">
        <f>SUM(T255:T257)</f>
        <v>0</v>
      </c>
      <c r="AR254" s="127" t="s">
        <v>82</v>
      </c>
      <c r="AT254" s="134" t="s">
        <v>73</v>
      </c>
      <c r="AU254" s="134" t="s">
        <v>82</v>
      </c>
      <c r="AY254" s="127" t="s">
        <v>133</v>
      </c>
      <c r="BK254" s="135">
        <f>SUM(BK255:BK257)</f>
        <v>0</v>
      </c>
    </row>
    <row r="255" spans="1:65" s="2" customFormat="1" ht="16.5" customHeight="1">
      <c r="A255" s="30"/>
      <c r="B255" s="136"/>
      <c r="C255" s="137" t="s">
        <v>532</v>
      </c>
      <c r="D255" s="137" t="s">
        <v>134</v>
      </c>
      <c r="E255" s="138" t="s">
        <v>2307</v>
      </c>
      <c r="F255" s="139" t="s">
        <v>2308</v>
      </c>
      <c r="G255" s="140" t="s">
        <v>655</v>
      </c>
      <c r="H255" s="141">
        <v>2</v>
      </c>
      <c r="I255" s="242"/>
      <c r="J255" s="142">
        <f>ROUND(I255*H255,2)</f>
        <v>0</v>
      </c>
      <c r="K255" s="143"/>
      <c r="L255" s="31"/>
      <c r="M255" s="144" t="s">
        <v>1</v>
      </c>
      <c r="N255" s="145" t="s">
        <v>39</v>
      </c>
      <c r="O255" s="146">
        <v>0</v>
      </c>
      <c r="P255" s="146">
        <f>O255*H255</f>
        <v>0</v>
      </c>
      <c r="Q255" s="146">
        <v>0</v>
      </c>
      <c r="R255" s="146">
        <f>Q255*H255</f>
        <v>0</v>
      </c>
      <c r="S255" s="146">
        <v>0</v>
      </c>
      <c r="T255" s="147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48" t="s">
        <v>138</v>
      </c>
      <c r="AT255" s="148" t="s">
        <v>134</v>
      </c>
      <c r="AU255" s="148" t="s">
        <v>84</v>
      </c>
      <c r="AY255" s="18" t="s">
        <v>133</v>
      </c>
      <c r="BE255" s="149">
        <f>IF(N255="základní",J255,0)</f>
        <v>0</v>
      </c>
      <c r="BF255" s="149">
        <f>IF(N255="snížená",J255,0)</f>
        <v>0</v>
      </c>
      <c r="BG255" s="149">
        <f>IF(N255="zákl. přenesená",J255,0)</f>
        <v>0</v>
      </c>
      <c r="BH255" s="149">
        <f>IF(N255="sníž. přenesená",J255,0)</f>
        <v>0</v>
      </c>
      <c r="BI255" s="149">
        <f>IF(N255="nulová",J255,0)</f>
        <v>0</v>
      </c>
      <c r="BJ255" s="18" t="s">
        <v>82</v>
      </c>
      <c r="BK255" s="149">
        <f>ROUND(I255*H255,2)</f>
        <v>0</v>
      </c>
      <c r="BL255" s="18" t="s">
        <v>138</v>
      </c>
      <c r="BM255" s="148" t="s">
        <v>535</v>
      </c>
    </row>
    <row r="256" spans="1:65" s="2" customFormat="1" ht="16.5" customHeight="1">
      <c r="A256" s="30"/>
      <c r="B256" s="136"/>
      <c r="C256" s="137" t="s">
        <v>392</v>
      </c>
      <c r="D256" s="137" t="s">
        <v>134</v>
      </c>
      <c r="E256" s="138" t="s">
        <v>2309</v>
      </c>
      <c r="F256" s="139" t="s">
        <v>2310</v>
      </c>
      <c r="G256" s="140" t="s">
        <v>655</v>
      </c>
      <c r="H256" s="141">
        <v>2</v>
      </c>
      <c r="I256" s="242"/>
      <c r="J256" s="142">
        <f>ROUND(I256*H256,2)</f>
        <v>0</v>
      </c>
      <c r="K256" s="143"/>
      <c r="L256" s="31"/>
      <c r="M256" s="144" t="s">
        <v>1</v>
      </c>
      <c r="N256" s="145" t="s">
        <v>39</v>
      </c>
      <c r="O256" s="146">
        <v>0</v>
      </c>
      <c r="P256" s="146">
        <f>O256*H256</f>
        <v>0</v>
      </c>
      <c r="Q256" s="146">
        <v>0</v>
      </c>
      <c r="R256" s="146">
        <f>Q256*H256</f>
        <v>0</v>
      </c>
      <c r="S256" s="146">
        <v>0</v>
      </c>
      <c r="T256" s="147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48" t="s">
        <v>138</v>
      </c>
      <c r="AT256" s="148" t="s">
        <v>134</v>
      </c>
      <c r="AU256" s="148" t="s">
        <v>84</v>
      </c>
      <c r="AY256" s="18" t="s">
        <v>133</v>
      </c>
      <c r="BE256" s="149">
        <f>IF(N256="základní",J256,0)</f>
        <v>0</v>
      </c>
      <c r="BF256" s="149">
        <f>IF(N256="snížená",J256,0)</f>
        <v>0</v>
      </c>
      <c r="BG256" s="149">
        <f>IF(N256="zákl. přenesená",J256,0)</f>
        <v>0</v>
      </c>
      <c r="BH256" s="149">
        <f>IF(N256="sníž. přenesená",J256,0)</f>
        <v>0</v>
      </c>
      <c r="BI256" s="149">
        <f>IF(N256="nulová",J256,0)</f>
        <v>0</v>
      </c>
      <c r="BJ256" s="18" t="s">
        <v>82</v>
      </c>
      <c r="BK256" s="149">
        <f>ROUND(I256*H256,2)</f>
        <v>0</v>
      </c>
      <c r="BL256" s="18" t="s">
        <v>138</v>
      </c>
      <c r="BM256" s="148" t="s">
        <v>540</v>
      </c>
    </row>
    <row r="257" spans="1:65" s="2" customFormat="1" ht="16.5" customHeight="1">
      <c r="A257" s="30"/>
      <c r="B257" s="136"/>
      <c r="C257" s="137" t="s">
        <v>541</v>
      </c>
      <c r="D257" s="137" t="s">
        <v>134</v>
      </c>
      <c r="E257" s="138" t="s">
        <v>2311</v>
      </c>
      <c r="F257" s="139" t="s">
        <v>2312</v>
      </c>
      <c r="G257" s="140" t="s">
        <v>655</v>
      </c>
      <c r="H257" s="141">
        <v>8</v>
      </c>
      <c r="I257" s="242"/>
      <c r="J257" s="142">
        <f>ROUND(I257*H257,2)</f>
        <v>0</v>
      </c>
      <c r="K257" s="143"/>
      <c r="L257" s="31"/>
      <c r="M257" s="144" t="s">
        <v>1</v>
      </c>
      <c r="N257" s="145" t="s">
        <v>39</v>
      </c>
      <c r="O257" s="146">
        <v>0</v>
      </c>
      <c r="P257" s="146">
        <f>O257*H257</f>
        <v>0</v>
      </c>
      <c r="Q257" s="146">
        <v>0</v>
      </c>
      <c r="R257" s="146">
        <f>Q257*H257</f>
        <v>0</v>
      </c>
      <c r="S257" s="146">
        <v>0</v>
      </c>
      <c r="T257" s="147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48" t="s">
        <v>138</v>
      </c>
      <c r="AT257" s="148" t="s">
        <v>134</v>
      </c>
      <c r="AU257" s="148" t="s">
        <v>84</v>
      </c>
      <c r="AY257" s="18" t="s">
        <v>133</v>
      </c>
      <c r="BE257" s="149">
        <f>IF(N257="základní",J257,0)</f>
        <v>0</v>
      </c>
      <c r="BF257" s="149">
        <f>IF(N257="snížená",J257,0)</f>
        <v>0</v>
      </c>
      <c r="BG257" s="149">
        <f>IF(N257="zákl. přenesená",J257,0)</f>
        <v>0</v>
      </c>
      <c r="BH257" s="149">
        <f>IF(N257="sníž. přenesená",J257,0)</f>
        <v>0</v>
      </c>
      <c r="BI257" s="149">
        <f>IF(N257="nulová",J257,0)</f>
        <v>0</v>
      </c>
      <c r="BJ257" s="18" t="s">
        <v>82</v>
      </c>
      <c r="BK257" s="149">
        <f>ROUND(I257*H257,2)</f>
        <v>0</v>
      </c>
      <c r="BL257" s="18" t="s">
        <v>138</v>
      </c>
      <c r="BM257" s="148" t="s">
        <v>544</v>
      </c>
    </row>
    <row r="258" spans="2:63" s="11" customFormat="1" ht="22.9" customHeight="1">
      <c r="B258" s="126"/>
      <c r="D258" s="127" t="s">
        <v>73</v>
      </c>
      <c r="E258" s="162" t="s">
        <v>2313</v>
      </c>
      <c r="F258" s="162" t="s">
        <v>2314</v>
      </c>
      <c r="J258" s="163">
        <f>BK258</f>
        <v>0</v>
      </c>
      <c r="L258" s="126"/>
      <c r="M258" s="130"/>
      <c r="N258" s="131"/>
      <c r="O258" s="131"/>
      <c r="P258" s="132">
        <f>P259</f>
        <v>0</v>
      </c>
      <c r="Q258" s="131"/>
      <c r="R258" s="132">
        <f>R259</f>
        <v>0</v>
      </c>
      <c r="S258" s="131"/>
      <c r="T258" s="133">
        <f>T259</f>
        <v>0</v>
      </c>
      <c r="AR258" s="127" t="s">
        <v>82</v>
      </c>
      <c r="AT258" s="134" t="s">
        <v>73</v>
      </c>
      <c r="AU258" s="134" t="s">
        <v>82</v>
      </c>
      <c r="AY258" s="127" t="s">
        <v>133</v>
      </c>
      <c r="BK258" s="135">
        <f>BK259</f>
        <v>0</v>
      </c>
    </row>
    <row r="259" spans="1:65" s="2" customFormat="1" ht="16.5" customHeight="1">
      <c r="A259" s="30"/>
      <c r="B259" s="136"/>
      <c r="C259" s="137" t="s">
        <v>396</v>
      </c>
      <c r="D259" s="137" t="s">
        <v>134</v>
      </c>
      <c r="E259" s="138" t="s">
        <v>2315</v>
      </c>
      <c r="F259" s="139" t="s">
        <v>2316</v>
      </c>
      <c r="G259" s="140" t="s">
        <v>655</v>
      </c>
      <c r="H259" s="141">
        <v>4</v>
      </c>
      <c r="I259" s="242"/>
      <c r="J259" s="142">
        <f>ROUND(I259*H259,2)</f>
        <v>0</v>
      </c>
      <c r="K259" s="143"/>
      <c r="L259" s="31"/>
      <c r="M259" s="144" t="s">
        <v>1</v>
      </c>
      <c r="N259" s="145" t="s">
        <v>39</v>
      </c>
      <c r="O259" s="146">
        <v>0</v>
      </c>
      <c r="P259" s="146">
        <f>O259*H259</f>
        <v>0</v>
      </c>
      <c r="Q259" s="146">
        <v>0</v>
      </c>
      <c r="R259" s="146">
        <f>Q259*H259</f>
        <v>0</v>
      </c>
      <c r="S259" s="146">
        <v>0</v>
      </c>
      <c r="T259" s="147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48" t="s">
        <v>138</v>
      </c>
      <c r="AT259" s="148" t="s">
        <v>134</v>
      </c>
      <c r="AU259" s="148" t="s">
        <v>84</v>
      </c>
      <c r="AY259" s="18" t="s">
        <v>133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8" t="s">
        <v>82</v>
      </c>
      <c r="BK259" s="149">
        <f>ROUND(I259*H259,2)</f>
        <v>0</v>
      </c>
      <c r="BL259" s="18" t="s">
        <v>138</v>
      </c>
      <c r="BM259" s="148" t="s">
        <v>549</v>
      </c>
    </row>
    <row r="260" spans="2:63" s="11" customFormat="1" ht="22.9" customHeight="1">
      <c r="B260" s="126"/>
      <c r="D260" s="127" t="s">
        <v>73</v>
      </c>
      <c r="E260" s="162" t="s">
        <v>2317</v>
      </c>
      <c r="F260" s="162" t="s">
        <v>2318</v>
      </c>
      <c r="J260" s="163">
        <f>BK260</f>
        <v>0</v>
      </c>
      <c r="L260" s="126"/>
      <c r="M260" s="130"/>
      <c r="N260" s="131"/>
      <c r="O260" s="131"/>
      <c r="P260" s="132">
        <f>SUM(P261:P263)</f>
        <v>0</v>
      </c>
      <c r="Q260" s="131"/>
      <c r="R260" s="132">
        <f>SUM(R261:R263)</f>
        <v>0</v>
      </c>
      <c r="S260" s="131"/>
      <c r="T260" s="133">
        <f>SUM(T261:T263)</f>
        <v>0</v>
      </c>
      <c r="AR260" s="127" t="s">
        <v>82</v>
      </c>
      <c r="AT260" s="134" t="s">
        <v>73</v>
      </c>
      <c r="AU260" s="134" t="s">
        <v>82</v>
      </c>
      <c r="AY260" s="127" t="s">
        <v>133</v>
      </c>
      <c r="BK260" s="135">
        <f>SUM(BK261:BK263)</f>
        <v>0</v>
      </c>
    </row>
    <row r="261" spans="1:65" s="2" customFormat="1" ht="16.5" customHeight="1">
      <c r="A261" s="30"/>
      <c r="B261" s="136"/>
      <c r="C261" s="137" t="s">
        <v>550</v>
      </c>
      <c r="D261" s="137" t="s">
        <v>134</v>
      </c>
      <c r="E261" s="138" t="s">
        <v>2319</v>
      </c>
      <c r="F261" s="139" t="s">
        <v>2320</v>
      </c>
      <c r="G261" s="140" t="s">
        <v>655</v>
      </c>
      <c r="H261" s="141">
        <v>1</v>
      </c>
      <c r="I261" s="242"/>
      <c r="J261" s="142">
        <f>ROUND(I261*H261,2)</f>
        <v>0</v>
      </c>
      <c r="K261" s="143"/>
      <c r="L261" s="31"/>
      <c r="M261" s="144" t="s">
        <v>1</v>
      </c>
      <c r="N261" s="145" t="s">
        <v>39</v>
      </c>
      <c r="O261" s="146">
        <v>0</v>
      </c>
      <c r="P261" s="146">
        <f>O261*H261</f>
        <v>0</v>
      </c>
      <c r="Q261" s="146">
        <v>0</v>
      </c>
      <c r="R261" s="146">
        <f>Q261*H261</f>
        <v>0</v>
      </c>
      <c r="S261" s="146">
        <v>0</v>
      </c>
      <c r="T261" s="147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48" t="s">
        <v>138</v>
      </c>
      <c r="AT261" s="148" t="s">
        <v>134</v>
      </c>
      <c r="AU261" s="148" t="s">
        <v>84</v>
      </c>
      <c r="AY261" s="18" t="s">
        <v>133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8" t="s">
        <v>82</v>
      </c>
      <c r="BK261" s="149">
        <f>ROUND(I261*H261,2)</f>
        <v>0</v>
      </c>
      <c r="BL261" s="18" t="s">
        <v>138</v>
      </c>
      <c r="BM261" s="148" t="s">
        <v>553</v>
      </c>
    </row>
    <row r="262" spans="1:65" s="2" customFormat="1" ht="16.5" customHeight="1">
      <c r="A262" s="30"/>
      <c r="B262" s="136"/>
      <c r="C262" s="137" t="s">
        <v>400</v>
      </c>
      <c r="D262" s="137" t="s">
        <v>134</v>
      </c>
      <c r="E262" s="138" t="s">
        <v>2321</v>
      </c>
      <c r="F262" s="139" t="s">
        <v>2322</v>
      </c>
      <c r="G262" s="140" t="s">
        <v>655</v>
      </c>
      <c r="H262" s="141">
        <v>4</v>
      </c>
      <c r="I262" s="242"/>
      <c r="J262" s="142">
        <f>ROUND(I262*H262,2)</f>
        <v>0</v>
      </c>
      <c r="K262" s="143"/>
      <c r="L262" s="31"/>
      <c r="M262" s="144" t="s">
        <v>1</v>
      </c>
      <c r="N262" s="145" t="s">
        <v>39</v>
      </c>
      <c r="O262" s="146">
        <v>0</v>
      </c>
      <c r="P262" s="146">
        <f>O262*H262</f>
        <v>0</v>
      </c>
      <c r="Q262" s="146">
        <v>0</v>
      </c>
      <c r="R262" s="146">
        <f>Q262*H262</f>
        <v>0</v>
      </c>
      <c r="S262" s="146">
        <v>0</v>
      </c>
      <c r="T262" s="147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48" t="s">
        <v>138</v>
      </c>
      <c r="AT262" s="148" t="s">
        <v>134</v>
      </c>
      <c r="AU262" s="148" t="s">
        <v>84</v>
      </c>
      <c r="AY262" s="18" t="s">
        <v>133</v>
      </c>
      <c r="BE262" s="149">
        <f>IF(N262="základní",J262,0)</f>
        <v>0</v>
      </c>
      <c r="BF262" s="149">
        <f>IF(N262="snížená",J262,0)</f>
        <v>0</v>
      </c>
      <c r="BG262" s="149">
        <f>IF(N262="zákl. přenesená",J262,0)</f>
        <v>0</v>
      </c>
      <c r="BH262" s="149">
        <f>IF(N262="sníž. přenesená",J262,0)</f>
        <v>0</v>
      </c>
      <c r="BI262" s="149">
        <f>IF(N262="nulová",J262,0)</f>
        <v>0</v>
      </c>
      <c r="BJ262" s="18" t="s">
        <v>82</v>
      </c>
      <c r="BK262" s="149">
        <f>ROUND(I262*H262,2)</f>
        <v>0</v>
      </c>
      <c r="BL262" s="18" t="s">
        <v>138</v>
      </c>
      <c r="BM262" s="148" t="s">
        <v>557</v>
      </c>
    </row>
    <row r="263" spans="1:47" s="2" customFormat="1" ht="19.5">
      <c r="A263" s="30"/>
      <c r="B263" s="31"/>
      <c r="C263" s="30"/>
      <c r="D263" s="150" t="s">
        <v>139</v>
      </c>
      <c r="E263" s="30"/>
      <c r="F263" s="151" t="s">
        <v>2256</v>
      </c>
      <c r="G263" s="30"/>
      <c r="H263" s="30"/>
      <c r="I263" s="30"/>
      <c r="J263" s="30"/>
      <c r="K263" s="30"/>
      <c r="L263" s="31"/>
      <c r="M263" s="152"/>
      <c r="N263" s="153"/>
      <c r="O263" s="56"/>
      <c r="P263" s="56"/>
      <c r="Q263" s="56"/>
      <c r="R263" s="56"/>
      <c r="S263" s="56"/>
      <c r="T263" s="57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T263" s="18" t="s">
        <v>139</v>
      </c>
      <c r="AU263" s="18" t="s">
        <v>84</v>
      </c>
    </row>
    <row r="264" spans="2:63" s="11" customFormat="1" ht="25.9" customHeight="1">
      <c r="B264" s="126"/>
      <c r="D264" s="127" t="s">
        <v>73</v>
      </c>
      <c r="E264" s="128" t="s">
        <v>2323</v>
      </c>
      <c r="F264" s="128" t="s">
        <v>2324</v>
      </c>
      <c r="J264" s="129">
        <f>BK264</f>
        <v>0</v>
      </c>
      <c r="L264" s="126"/>
      <c r="M264" s="130"/>
      <c r="N264" s="131"/>
      <c r="O264" s="131"/>
      <c r="P264" s="132">
        <f>P265</f>
        <v>0</v>
      </c>
      <c r="Q264" s="131"/>
      <c r="R264" s="132">
        <f>R265</f>
        <v>0</v>
      </c>
      <c r="S264" s="131"/>
      <c r="T264" s="133">
        <f>T265</f>
        <v>0</v>
      </c>
      <c r="AR264" s="127" t="s">
        <v>82</v>
      </c>
      <c r="AT264" s="134" t="s">
        <v>73</v>
      </c>
      <c r="AU264" s="134" t="s">
        <v>74</v>
      </c>
      <c r="AY264" s="127" t="s">
        <v>133</v>
      </c>
      <c r="BK264" s="135">
        <f>BK265</f>
        <v>0</v>
      </c>
    </row>
    <row r="265" spans="2:63" s="11" customFormat="1" ht="22.9" customHeight="1">
      <c r="B265" s="126"/>
      <c r="D265" s="127" t="s">
        <v>73</v>
      </c>
      <c r="E265" s="162" t="s">
        <v>2325</v>
      </c>
      <c r="F265" s="162" t="s">
        <v>2324</v>
      </c>
      <c r="J265" s="163">
        <f>BK265</f>
        <v>0</v>
      </c>
      <c r="L265" s="126"/>
      <c r="M265" s="130"/>
      <c r="N265" s="131"/>
      <c r="O265" s="131"/>
      <c r="P265" s="132">
        <f>SUM(P266:P267)</f>
        <v>0</v>
      </c>
      <c r="Q265" s="131"/>
      <c r="R265" s="132">
        <f>SUM(R266:R267)</f>
        <v>0</v>
      </c>
      <c r="S265" s="131"/>
      <c r="T265" s="133">
        <f>SUM(T266:T267)</f>
        <v>0</v>
      </c>
      <c r="AR265" s="127" t="s">
        <v>82</v>
      </c>
      <c r="AT265" s="134" t="s">
        <v>73</v>
      </c>
      <c r="AU265" s="134" t="s">
        <v>82</v>
      </c>
      <c r="AY265" s="127" t="s">
        <v>133</v>
      </c>
      <c r="BK265" s="135">
        <f>SUM(BK266:BK267)</f>
        <v>0</v>
      </c>
    </row>
    <row r="266" spans="1:65" s="2" customFormat="1" ht="33" customHeight="1">
      <c r="A266" s="30"/>
      <c r="B266" s="136"/>
      <c r="C266" s="137" t="s">
        <v>566</v>
      </c>
      <c r="D266" s="137" t="s">
        <v>134</v>
      </c>
      <c r="E266" s="138" t="s">
        <v>2326</v>
      </c>
      <c r="F266" s="139" t="s">
        <v>2327</v>
      </c>
      <c r="G266" s="140" t="s">
        <v>655</v>
      </c>
      <c r="H266" s="141">
        <v>1</v>
      </c>
      <c r="I266" s="242"/>
      <c r="J266" s="142">
        <f>ROUND(I266*H266,2)</f>
        <v>0</v>
      </c>
      <c r="K266" s="143"/>
      <c r="L266" s="31"/>
      <c r="M266" s="144" t="s">
        <v>1</v>
      </c>
      <c r="N266" s="145" t="s">
        <v>39</v>
      </c>
      <c r="O266" s="146">
        <v>0</v>
      </c>
      <c r="P266" s="146">
        <f>O266*H266</f>
        <v>0</v>
      </c>
      <c r="Q266" s="146">
        <v>0</v>
      </c>
      <c r="R266" s="146">
        <f>Q266*H266</f>
        <v>0</v>
      </c>
      <c r="S266" s="146">
        <v>0</v>
      </c>
      <c r="T266" s="147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48" t="s">
        <v>138</v>
      </c>
      <c r="AT266" s="148" t="s">
        <v>134</v>
      </c>
      <c r="AU266" s="148" t="s">
        <v>84</v>
      </c>
      <c r="AY266" s="18" t="s">
        <v>133</v>
      </c>
      <c r="BE266" s="149">
        <f>IF(N266="základní",J266,0)</f>
        <v>0</v>
      </c>
      <c r="BF266" s="149">
        <f>IF(N266="snížená",J266,0)</f>
        <v>0</v>
      </c>
      <c r="BG266" s="149">
        <f>IF(N266="zákl. přenesená",J266,0)</f>
        <v>0</v>
      </c>
      <c r="BH266" s="149">
        <f>IF(N266="sníž. přenesená",J266,0)</f>
        <v>0</v>
      </c>
      <c r="BI266" s="149">
        <f>IF(N266="nulová",J266,0)</f>
        <v>0</v>
      </c>
      <c r="BJ266" s="18" t="s">
        <v>82</v>
      </c>
      <c r="BK266" s="149">
        <f>ROUND(I266*H266,2)</f>
        <v>0</v>
      </c>
      <c r="BL266" s="18" t="s">
        <v>138</v>
      </c>
      <c r="BM266" s="148" t="s">
        <v>569</v>
      </c>
    </row>
    <row r="267" spans="1:65" s="2" customFormat="1" ht="24.2" customHeight="1">
      <c r="A267" s="30"/>
      <c r="B267" s="136"/>
      <c r="C267" s="137" t="s">
        <v>406</v>
      </c>
      <c r="D267" s="137" t="s">
        <v>134</v>
      </c>
      <c r="E267" s="138" t="s">
        <v>2328</v>
      </c>
      <c r="F267" s="139" t="s">
        <v>2329</v>
      </c>
      <c r="G267" s="140" t="s">
        <v>655</v>
      </c>
      <c r="H267" s="141">
        <v>1</v>
      </c>
      <c r="I267" s="242"/>
      <c r="J267" s="142">
        <f>ROUND(I267*H267,2)</f>
        <v>0</v>
      </c>
      <c r="K267" s="143"/>
      <c r="L267" s="31"/>
      <c r="M267" s="144" t="s">
        <v>1</v>
      </c>
      <c r="N267" s="145" t="s">
        <v>39</v>
      </c>
      <c r="O267" s="146">
        <v>0</v>
      </c>
      <c r="P267" s="146">
        <f>O267*H267</f>
        <v>0</v>
      </c>
      <c r="Q267" s="146">
        <v>0</v>
      </c>
      <c r="R267" s="146">
        <f>Q267*H267</f>
        <v>0</v>
      </c>
      <c r="S267" s="146">
        <v>0</v>
      </c>
      <c r="T267" s="147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48" t="s">
        <v>138</v>
      </c>
      <c r="AT267" s="148" t="s">
        <v>134</v>
      </c>
      <c r="AU267" s="148" t="s">
        <v>84</v>
      </c>
      <c r="AY267" s="18" t="s">
        <v>133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8" t="s">
        <v>82</v>
      </c>
      <c r="BK267" s="149">
        <f>ROUND(I267*H267,2)</f>
        <v>0</v>
      </c>
      <c r="BL267" s="18" t="s">
        <v>138</v>
      </c>
      <c r="BM267" s="148" t="s">
        <v>572</v>
      </c>
    </row>
    <row r="268" spans="2:63" s="11" customFormat="1" ht="25.9" customHeight="1">
      <c r="B268" s="126"/>
      <c r="D268" s="127" t="s">
        <v>73</v>
      </c>
      <c r="E268" s="128" t="s">
        <v>2330</v>
      </c>
      <c r="F268" s="128" t="s">
        <v>2331</v>
      </c>
      <c r="J268" s="129">
        <f>BK268</f>
        <v>0</v>
      </c>
      <c r="L268" s="126"/>
      <c r="M268" s="130"/>
      <c r="N268" s="131"/>
      <c r="O268" s="131"/>
      <c r="P268" s="132">
        <f>SUM(P269:P270)</f>
        <v>0</v>
      </c>
      <c r="Q268" s="131"/>
      <c r="R268" s="132">
        <f>SUM(R269:R270)</f>
        <v>0</v>
      </c>
      <c r="S268" s="131"/>
      <c r="T268" s="133">
        <f>SUM(T269:T270)</f>
        <v>0</v>
      </c>
      <c r="AR268" s="127" t="s">
        <v>82</v>
      </c>
      <c r="AT268" s="134" t="s">
        <v>73</v>
      </c>
      <c r="AU268" s="134" t="s">
        <v>74</v>
      </c>
      <c r="AY268" s="127" t="s">
        <v>133</v>
      </c>
      <c r="BK268" s="135">
        <f>SUM(BK269:BK270)</f>
        <v>0</v>
      </c>
    </row>
    <row r="269" spans="1:65" s="2" customFormat="1" ht="16.5" customHeight="1">
      <c r="A269" s="30"/>
      <c r="B269" s="136"/>
      <c r="C269" s="137" t="s">
        <v>576</v>
      </c>
      <c r="D269" s="137" t="s">
        <v>134</v>
      </c>
      <c r="E269" s="138" t="s">
        <v>2332</v>
      </c>
      <c r="F269" s="139" t="s">
        <v>2333</v>
      </c>
      <c r="G269" s="140" t="s">
        <v>2334</v>
      </c>
      <c r="H269" s="141">
        <v>20</v>
      </c>
      <c r="I269" s="242"/>
      <c r="J269" s="142">
        <f>ROUND(I269*H269,2)</f>
        <v>0</v>
      </c>
      <c r="K269" s="143"/>
      <c r="L269" s="31"/>
      <c r="M269" s="144" t="s">
        <v>1</v>
      </c>
      <c r="N269" s="145" t="s">
        <v>39</v>
      </c>
      <c r="O269" s="146">
        <v>0</v>
      </c>
      <c r="P269" s="146">
        <f>O269*H269</f>
        <v>0</v>
      </c>
      <c r="Q269" s="146">
        <v>0</v>
      </c>
      <c r="R269" s="146">
        <f>Q269*H269</f>
        <v>0</v>
      </c>
      <c r="S269" s="146">
        <v>0</v>
      </c>
      <c r="T269" s="147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48" t="s">
        <v>138</v>
      </c>
      <c r="AT269" s="148" t="s">
        <v>134</v>
      </c>
      <c r="AU269" s="148" t="s">
        <v>82</v>
      </c>
      <c r="AY269" s="18" t="s">
        <v>133</v>
      </c>
      <c r="BE269" s="149">
        <f>IF(N269="základní",J269,0)</f>
        <v>0</v>
      </c>
      <c r="BF269" s="149">
        <f>IF(N269="snížená",J269,0)</f>
        <v>0</v>
      </c>
      <c r="BG269" s="149">
        <f>IF(N269="zákl. přenesená",J269,0)</f>
        <v>0</v>
      </c>
      <c r="BH269" s="149">
        <f>IF(N269="sníž. přenesená",J269,0)</f>
        <v>0</v>
      </c>
      <c r="BI269" s="149">
        <f>IF(N269="nulová",J269,0)</f>
        <v>0</v>
      </c>
      <c r="BJ269" s="18" t="s">
        <v>82</v>
      </c>
      <c r="BK269" s="149">
        <f>ROUND(I269*H269,2)</f>
        <v>0</v>
      </c>
      <c r="BL269" s="18" t="s">
        <v>138</v>
      </c>
      <c r="BM269" s="148" t="s">
        <v>579</v>
      </c>
    </row>
    <row r="270" spans="1:65" s="2" customFormat="1" ht="24.2" customHeight="1">
      <c r="A270" s="30"/>
      <c r="B270" s="136"/>
      <c r="C270" s="137" t="s">
        <v>413</v>
      </c>
      <c r="D270" s="137" t="s">
        <v>134</v>
      </c>
      <c r="E270" s="138" t="s">
        <v>2335</v>
      </c>
      <c r="F270" s="139" t="s">
        <v>2336</v>
      </c>
      <c r="G270" s="140" t="s">
        <v>2334</v>
      </c>
      <c r="H270" s="141">
        <v>80</v>
      </c>
      <c r="I270" s="242"/>
      <c r="J270" s="142">
        <f>ROUND(I270*H270,2)</f>
        <v>0</v>
      </c>
      <c r="K270" s="143"/>
      <c r="L270" s="31"/>
      <c r="M270" s="154" t="s">
        <v>1</v>
      </c>
      <c r="N270" s="155" t="s">
        <v>39</v>
      </c>
      <c r="O270" s="156">
        <v>0</v>
      </c>
      <c r="P270" s="156">
        <f>O270*H270</f>
        <v>0</v>
      </c>
      <c r="Q270" s="156">
        <v>0</v>
      </c>
      <c r="R270" s="156">
        <f>Q270*H270</f>
        <v>0</v>
      </c>
      <c r="S270" s="156">
        <v>0</v>
      </c>
      <c r="T270" s="157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48" t="s">
        <v>138</v>
      </c>
      <c r="AT270" s="148" t="s">
        <v>134</v>
      </c>
      <c r="AU270" s="148" t="s">
        <v>82</v>
      </c>
      <c r="AY270" s="18" t="s">
        <v>133</v>
      </c>
      <c r="BE270" s="149">
        <f>IF(N270="základní",J270,0)</f>
        <v>0</v>
      </c>
      <c r="BF270" s="149">
        <f>IF(N270="snížená",J270,0)</f>
        <v>0</v>
      </c>
      <c r="BG270" s="149">
        <f>IF(N270="zákl. přenesená",J270,0)</f>
        <v>0</v>
      </c>
      <c r="BH270" s="149">
        <f>IF(N270="sníž. přenesená",J270,0)</f>
        <v>0</v>
      </c>
      <c r="BI270" s="149">
        <f>IF(N270="nulová",J270,0)</f>
        <v>0</v>
      </c>
      <c r="BJ270" s="18" t="s">
        <v>82</v>
      </c>
      <c r="BK270" s="149">
        <f>ROUND(I270*H270,2)</f>
        <v>0</v>
      </c>
      <c r="BL270" s="18" t="s">
        <v>138</v>
      </c>
      <c r="BM270" s="148" t="s">
        <v>584</v>
      </c>
    </row>
    <row r="271" spans="1:31" s="2" customFormat="1" ht="6.95" customHeight="1">
      <c r="A271" s="30"/>
      <c r="B271" s="45"/>
      <c r="C271" s="46"/>
      <c r="D271" s="46"/>
      <c r="E271" s="46"/>
      <c r="F271" s="46"/>
      <c r="G271" s="46"/>
      <c r="H271" s="46"/>
      <c r="I271" s="46"/>
      <c r="J271" s="46"/>
      <c r="K271" s="46"/>
      <c r="L271" s="31"/>
      <c r="M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</row>
  </sheetData>
  <autoFilter ref="C155:K270"/>
  <mergeCells count="9">
    <mergeCell ref="E87:H87"/>
    <mergeCell ref="E146:H146"/>
    <mergeCell ref="E148:H14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3"/>
  <sheetViews>
    <sheetView showGridLines="0" workbookViewId="0" topLeftCell="A1">
      <selection activeCell="X132" sqref="X1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37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8" t="s">
        <v>99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103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8" t="str">
        <f>'Rekapitulace stavby'!K6</f>
        <v>TENISOVÝ KLUB NA OŘECHOVCE</v>
      </c>
      <c r="F7" s="239"/>
      <c r="G7" s="239"/>
      <c r="H7" s="239"/>
      <c r="L7" s="21"/>
    </row>
    <row r="8" spans="1:31" s="2" customFormat="1" ht="12" customHeight="1">
      <c r="A8" s="30"/>
      <c r="B8" s="31"/>
      <c r="C8" s="30"/>
      <c r="D8" s="27" t="s">
        <v>104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4" t="s">
        <v>2337</v>
      </c>
      <c r="F9" s="240"/>
      <c r="G9" s="240"/>
      <c r="H9" s="240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13. 4. 2022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1" t="str">
        <f>'Rekapitulace stavby'!E14</f>
        <v xml:space="preserve"> </v>
      </c>
      <c r="F18" s="251"/>
      <c r="G18" s="251"/>
      <c r="H18" s="251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6" t="s">
        <v>1</v>
      </c>
      <c r="F27" s="226"/>
      <c r="G27" s="226"/>
      <c r="H27" s="22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ROUND(J119,2)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ROUND((SUM(BE119:BE142)),2)</f>
        <v>0</v>
      </c>
      <c r="G33" s="30"/>
      <c r="H33" s="30"/>
      <c r="I33" s="99">
        <v>0.21</v>
      </c>
      <c r="J33" s="98">
        <f>ROUND(((SUM(BE119:BE142))*I33),2)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ROUND((SUM(BF119:BF142)),2)</f>
        <v>0</v>
      </c>
      <c r="G34" s="30"/>
      <c r="H34" s="30"/>
      <c r="I34" s="99">
        <v>0.15</v>
      </c>
      <c r="J34" s="98">
        <f>ROUND(((SUM(BF119:BF142))*I34),2)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41</v>
      </c>
      <c r="F35" s="98">
        <f>ROUND((SUM(BG119:BG142)),2)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42</v>
      </c>
      <c r="F36" s="98">
        <f>ROUND((SUM(BH119:BH142)),2)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43</v>
      </c>
      <c r="F37" s="98">
        <f>ROUND((SUM(BI119:BI142)),2)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106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8" t="str">
        <f>E7</f>
        <v>TENISOVÝ KLUB NA OŘECHOVCE</v>
      </c>
      <c r="F85" s="239"/>
      <c r="G85" s="239"/>
      <c r="H85" s="23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4" t="str">
        <f>E9</f>
        <v>06 - Elektroinstalace slaboproud</v>
      </c>
      <c r="F87" s="240"/>
      <c r="G87" s="240"/>
      <c r="H87" s="24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Na Ořechovce, Střešovice, 162 00 Praha 6 </v>
      </c>
      <c r="G89" s="30"/>
      <c r="H89" s="30"/>
      <c r="I89" s="27" t="s">
        <v>20</v>
      </c>
      <c r="J89" s="53" t="str">
        <f>IF(J12="","",J12)</f>
        <v>13. 4. 2022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40.15" customHeight="1">
      <c r="A91" s="30"/>
      <c r="B91" s="31"/>
      <c r="C91" s="27" t="s">
        <v>22</v>
      </c>
      <c r="D91" s="30"/>
      <c r="E91" s="30"/>
      <c r="F91" s="25" t="str">
        <f>E15</f>
        <v xml:space="preserve">Městská část Praha 6 </v>
      </c>
      <c r="G91" s="30"/>
      <c r="H91" s="30"/>
      <c r="I91" s="27" t="s">
        <v>28</v>
      </c>
      <c r="J91" s="28" t="str">
        <f>E21</f>
        <v>Pavel Hnilička Architects+Planners, s. r. 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QSB,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107</v>
      </c>
      <c r="D94" s="100"/>
      <c r="E94" s="100"/>
      <c r="F94" s="100"/>
      <c r="G94" s="100"/>
      <c r="H94" s="100"/>
      <c r="I94" s="100"/>
      <c r="J94" s="109" t="s">
        <v>108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109</v>
      </c>
      <c r="D96" s="30"/>
      <c r="E96" s="30"/>
      <c r="F96" s="30"/>
      <c r="G96" s="30"/>
      <c r="H96" s="30"/>
      <c r="I96" s="30"/>
      <c r="J96" s="69">
        <f>J119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110</v>
      </c>
    </row>
    <row r="97" spans="2:12" s="9" customFormat="1" ht="24.95" customHeight="1">
      <c r="B97" s="111"/>
      <c r="D97" s="112" t="s">
        <v>2338</v>
      </c>
      <c r="E97" s="113"/>
      <c r="F97" s="113"/>
      <c r="G97" s="113"/>
      <c r="H97" s="113"/>
      <c r="I97" s="113"/>
      <c r="J97" s="114">
        <f>J120</f>
        <v>0</v>
      </c>
      <c r="L97" s="111"/>
    </row>
    <row r="98" spans="2:12" s="9" customFormat="1" ht="24.95" customHeight="1">
      <c r="B98" s="111"/>
      <c r="D98" s="112" t="s">
        <v>2339</v>
      </c>
      <c r="E98" s="113"/>
      <c r="F98" s="113"/>
      <c r="G98" s="113"/>
      <c r="H98" s="113"/>
      <c r="I98" s="113"/>
      <c r="J98" s="114">
        <f>J129</f>
        <v>0</v>
      </c>
      <c r="L98" s="111"/>
    </row>
    <row r="99" spans="2:12" s="9" customFormat="1" ht="24.95" customHeight="1">
      <c r="B99" s="111"/>
      <c r="D99" s="112" t="s">
        <v>2340</v>
      </c>
      <c r="E99" s="113"/>
      <c r="F99" s="113"/>
      <c r="G99" s="113"/>
      <c r="H99" s="113"/>
      <c r="I99" s="113"/>
      <c r="J99" s="114">
        <f>J137</f>
        <v>0</v>
      </c>
      <c r="L99" s="111"/>
    </row>
    <row r="100" spans="1:31" s="2" customFormat="1" ht="21.75" customHeight="1">
      <c r="A100" s="30"/>
      <c r="B100" s="31"/>
      <c r="C100" s="30"/>
      <c r="D100" s="30"/>
      <c r="E100" s="30"/>
      <c r="F100" s="30"/>
      <c r="G100" s="30"/>
      <c r="H100" s="30"/>
      <c r="I100" s="30"/>
      <c r="J100" s="30"/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2" customFormat="1" ht="6.95" customHeight="1">
      <c r="A101" s="30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5" spans="1:31" s="2" customFormat="1" ht="6.95" customHeight="1">
      <c r="A105" s="30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24.95" customHeight="1">
      <c r="A106" s="30"/>
      <c r="B106" s="31"/>
      <c r="C106" s="22" t="s">
        <v>117</v>
      </c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7" t="s">
        <v>14</v>
      </c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0"/>
      <c r="D109" s="30"/>
      <c r="E109" s="238" t="str">
        <f>E7</f>
        <v>TENISOVÝ KLUB NA OŘECHOVCE</v>
      </c>
      <c r="F109" s="239"/>
      <c r="G109" s="239"/>
      <c r="H109" s="239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7" t="s">
        <v>104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0"/>
      <c r="D111" s="30"/>
      <c r="E111" s="204" t="str">
        <f>E9</f>
        <v>06 - Elektroinstalace slaboproud</v>
      </c>
      <c r="F111" s="240"/>
      <c r="G111" s="240"/>
      <c r="H111" s="24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7" t="s">
        <v>18</v>
      </c>
      <c r="D113" s="30"/>
      <c r="E113" s="30"/>
      <c r="F113" s="25" t="str">
        <f>F12</f>
        <v xml:space="preserve">Na Ořechovce, Střešovice, 162 00 Praha 6 </v>
      </c>
      <c r="G113" s="30"/>
      <c r="H113" s="30"/>
      <c r="I113" s="27" t="s">
        <v>20</v>
      </c>
      <c r="J113" s="53" t="str">
        <f>IF(J12="","",J12)</f>
        <v>13. 4. 2022</v>
      </c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40.15" customHeight="1">
      <c r="A115" s="30"/>
      <c r="B115" s="31"/>
      <c r="C115" s="27" t="s">
        <v>22</v>
      </c>
      <c r="D115" s="30"/>
      <c r="E115" s="30"/>
      <c r="F115" s="25" t="str">
        <f>E15</f>
        <v xml:space="preserve">Městská část Praha 6 </v>
      </c>
      <c r="G115" s="30"/>
      <c r="H115" s="30"/>
      <c r="I115" s="27" t="s">
        <v>28</v>
      </c>
      <c r="J115" s="28" t="str">
        <f>E21</f>
        <v>Pavel Hnilička Architects+Planners, s. r. o.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2" customHeight="1">
      <c r="A116" s="30"/>
      <c r="B116" s="31"/>
      <c r="C116" s="27" t="s">
        <v>26</v>
      </c>
      <c r="D116" s="30"/>
      <c r="E116" s="30"/>
      <c r="F116" s="25" t="str">
        <f>IF(E18="","",E18)</f>
        <v xml:space="preserve"> </v>
      </c>
      <c r="G116" s="30"/>
      <c r="H116" s="30"/>
      <c r="I116" s="27" t="s">
        <v>31</v>
      </c>
      <c r="J116" s="28" t="str">
        <f>E24</f>
        <v>QSB, s.r.o.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0.3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0" customFormat="1" ht="29.25" customHeight="1">
      <c r="A118" s="115"/>
      <c r="B118" s="116"/>
      <c r="C118" s="117" t="s">
        <v>118</v>
      </c>
      <c r="D118" s="118" t="s">
        <v>59</v>
      </c>
      <c r="E118" s="118" t="s">
        <v>55</v>
      </c>
      <c r="F118" s="118" t="s">
        <v>56</v>
      </c>
      <c r="G118" s="118" t="s">
        <v>119</v>
      </c>
      <c r="H118" s="118" t="s">
        <v>120</v>
      </c>
      <c r="I118" s="118" t="s">
        <v>121</v>
      </c>
      <c r="J118" s="119" t="s">
        <v>108</v>
      </c>
      <c r="K118" s="120" t="s">
        <v>122</v>
      </c>
      <c r="L118" s="121"/>
      <c r="M118" s="60" t="s">
        <v>1</v>
      </c>
      <c r="N118" s="61" t="s">
        <v>38</v>
      </c>
      <c r="O118" s="61" t="s">
        <v>123</v>
      </c>
      <c r="P118" s="61" t="s">
        <v>124</v>
      </c>
      <c r="Q118" s="61" t="s">
        <v>125</v>
      </c>
      <c r="R118" s="61" t="s">
        <v>126</v>
      </c>
      <c r="S118" s="61" t="s">
        <v>127</v>
      </c>
      <c r="T118" s="62" t="s">
        <v>128</v>
      </c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</row>
    <row r="119" spans="1:63" s="2" customFormat="1" ht="22.9" customHeight="1">
      <c r="A119" s="30"/>
      <c r="B119" s="31"/>
      <c r="C119" s="67" t="s">
        <v>129</v>
      </c>
      <c r="D119" s="30"/>
      <c r="E119" s="30"/>
      <c r="F119" s="30"/>
      <c r="G119" s="30"/>
      <c r="H119" s="30"/>
      <c r="I119" s="30"/>
      <c r="J119" s="122">
        <f>BK119</f>
        <v>0</v>
      </c>
      <c r="K119" s="30"/>
      <c r="L119" s="31"/>
      <c r="M119" s="63"/>
      <c r="N119" s="54"/>
      <c r="O119" s="64"/>
      <c r="P119" s="123">
        <f>P120+P129+P137</f>
        <v>0</v>
      </c>
      <c r="Q119" s="64"/>
      <c r="R119" s="123">
        <f>R120+R129+R137</f>
        <v>0</v>
      </c>
      <c r="S119" s="64"/>
      <c r="T119" s="124">
        <f>T120+T129+T137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8" t="s">
        <v>73</v>
      </c>
      <c r="AU119" s="18" t="s">
        <v>110</v>
      </c>
      <c r="BK119" s="125">
        <f>BK120+BK129+BK137</f>
        <v>0</v>
      </c>
    </row>
    <row r="120" spans="2:63" s="11" customFormat="1" ht="25.9" customHeight="1">
      <c r="B120" s="126"/>
      <c r="D120" s="127" t="s">
        <v>73</v>
      </c>
      <c r="E120" s="128" t="s">
        <v>1729</v>
      </c>
      <c r="F120" s="128" t="s">
        <v>2341</v>
      </c>
      <c r="J120" s="129">
        <f>BK120</f>
        <v>0</v>
      </c>
      <c r="L120" s="126"/>
      <c r="M120" s="130"/>
      <c r="N120" s="131"/>
      <c r="O120" s="131"/>
      <c r="P120" s="132">
        <f>SUM(P121:P128)</f>
        <v>0</v>
      </c>
      <c r="Q120" s="131"/>
      <c r="R120" s="132">
        <f>SUM(R121:R128)</f>
        <v>0</v>
      </c>
      <c r="S120" s="131"/>
      <c r="T120" s="133">
        <f>SUM(T121:T128)</f>
        <v>0</v>
      </c>
      <c r="AR120" s="127" t="s">
        <v>82</v>
      </c>
      <c r="AT120" s="134" t="s">
        <v>73</v>
      </c>
      <c r="AU120" s="134" t="s">
        <v>74</v>
      </c>
      <c r="AY120" s="127" t="s">
        <v>133</v>
      </c>
      <c r="BK120" s="135">
        <f>SUM(BK121:BK128)</f>
        <v>0</v>
      </c>
    </row>
    <row r="121" spans="1:65" s="2" customFormat="1" ht="16.5" customHeight="1">
      <c r="A121" s="30"/>
      <c r="B121" s="136"/>
      <c r="C121" s="184" t="s">
        <v>82</v>
      </c>
      <c r="D121" s="184" t="s">
        <v>244</v>
      </c>
      <c r="E121" s="185" t="s">
        <v>2342</v>
      </c>
      <c r="F121" s="186" t="s">
        <v>2343</v>
      </c>
      <c r="G121" s="187" t="s">
        <v>655</v>
      </c>
      <c r="H121" s="188">
        <v>1</v>
      </c>
      <c r="I121" s="245"/>
      <c r="J121" s="189">
        <f aca="true" t="shared" si="0" ref="J121:J128">ROUND(I121*H121,2)</f>
        <v>0</v>
      </c>
      <c r="K121" s="190"/>
      <c r="L121" s="191"/>
      <c r="M121" s="192" t="s">
        <v>1</v>
      </c>
      <c r="N121" s="193" t="s">
        <v>39</v>
      </c>
      <c r="O121" s="146">
        <v>0</v>
      </c>
      <c r="P121" s="146">
        <f aca="true" t="shared" si="1" ref="P121:P128">O121*H121</f>
        <v>0</v>
      </c>
      <c r="Q121" s="146">
        <v>0</v>
      </c>
      <c r="R121" s="146">
        <f aca="true" t="shared" si="2" ref="R121:R128">Q121*H121</f>
        <v>0</v>
      </c>
      <c r="S121" s="146">
        <v>0</v>
      </c>
      <c r="T121" s="147">
        <f aca="true" t="shared" si="3" ref="T121:T128"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48" t="s">
        <v>152</v>
      </c>
      <c r="AT121" s="148" t="s">
        <v>244</v>
      </c>
      <c r="AU121" s="148" t="s">
        <v>82</v>
      </c>
      <c r="AY121" s="18" t="s">
        <v>133</v>
      </c>
      <c r="BE121" s="149">
        <f aca="true" t="shared" si="4" ref="BE121:BE128">IF(N121="základní",J121,0)</f>
        <v>0</v>
      </c>
      <c r="BF121" s="149">
        <f aca="true" t="shared" si="5" ref="BF121:BF128">IF(N121="snížená",J121,0)</f>
        <v>0</v>
      </c>
      <c r="BG121" s="149">
        <f aca="true" t="shared" si="6" ref="BG121:BG128">IF(N121="zákl. přenesená",J121,0)</f>
        <v>0</v>
      </c>
      <c r="BH121" s="149">
        <f aca="true" t="shared" si="7" ref="BH121:BH128">IF(N121="sníž. přenesená",J121,0)</f>
        <v>0</v>
      </c>
      <c r="BI121" s="149">
        <f aca="true" t="shared" si="8" ref="BI121:BI128">IF(N121="nulová",J121,0)</f>
        <v>0</v>
      </c>
      <c r="BJ121" s="18" t="s">
        <v>82</v>
      </c>
      <c r="BK121" s="149">
        <f aca="true" t="shared" si="9" ref="BK121:BK128">ROUND(I121*H121,2)</f>
        <v>0</v>
      </c>
      <c r="BL121" s="18" t="s">
        <v>138</v>
      </c>
      <c r="BM121" s="148" t="s">
        <v>84</v>
      </c>
    </row>
    <row r="122" spans="1:65" s="2" customFormat="1" ht="16.5" customHeight="1">
      <c r="A122" s="30"/>
      <c r="B122" s="136"/>
      <c r="C122" s="184" t="s">
        <v>84</v>
      </c>
      <c r="D122" s="184" t="s">
        <v>244</v>
      </c>
      <c r="E122" s="185" t="s">
        <v>2344</v>
      </c>
      <c r="F122" s="186" t="s">
        <v>2345</v>
      </c>
      <c r="G122" s="187" t="s">
        <v>655</v>
      </c>
      <c r="H122" s="188">
        <v>1</v>
      </c>
      <c r="I122" s="245"/>
      <c r="J122" s="189">
        <f t="shared" si="0"/>
        <v>0</v>
      </c>
      <c r="K122" s="190"/>
      <c r="L122" s="191"/>
      <c r="M122" s="192" t="s">
        <v>1</v>
      </c>
      <c r="N122" s="193" t="s">
        <v>39</v>
      </c>
      <c r="O122" s="146">
        <v>0</v>
      </c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48" t="s">
        <v>152</v>
      </c>
      <c r="AT122" s="148" t="s">
        <v>244</v>
      </c>
      <c r="AU122" s="148" t="s">
        <v>82</v>
      </c>
      <c r="AY122" s="18" t="s">
        <v>133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8" t="s">
        <v>82</v>
      </c>
      <c r="BK122" s="149">
        <f t="shared" si="9"/>
        <v>0</v>
      </c>
      <c r="BL122" s="18" t="s">
        <v>138</v>
      </c>
      <c r="BM122" s="148" t="s">
        <v>138</v>
      </c>
    </row>
    <row r="123" spans="1:65" s="2" customFormat="1" ht="16.5" customHeight="1">
      <c r="A123" s="30"/>
      <c r="B123" s="136"/>
      <c r="C123" s="184" t="s">
        <v>144</v>
      </c>
      <c r="D123" s="184" t="s">
        <v>244</v>
      </c>
      <c r="E123" s="185" t="s">
        <v>2346</v>
      </c>
      <c r="F123" s="186" t="s">
        <v>2347</v>
      </c>
      <c r="G123" s="187" t="s">
        <v>655</v>
      </c>
      <c r="H123" s="188">
        <v>6</v>
      </c>
      <c r="I123" s="245"/>
      <c r="J123" s="189">
        <f t="shared" si="0"/>
        <v>0</v>
      </c>
      <c r="K123" s="190"/>
      <c r="L123" s="191"/>
      <c r="M123" s="192" t="s">
        <v>1</v>
      </c>
      <c r="N123" s="193" t="s">
        <v>39</v>
      </c>
      <c r="O123" s="146">
        <v>0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48" t="s">
        <v>152</v>
      </c>
      <c r="AT123" s="148" t="s">
        <v>244</v>
      </c>
      <c r="AU123" s="148" t="s">
        <v>82</v>
      </c>
      <c r="AY123" s="18" t="s">
        <v>133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8" t="s">
        <v>82</v>
      </c>
      <c r="BK123" s="149">
        <f t="shared" si="9"/>
        <v>0</v>
      </c>
      <c r="BL123" s="18" t="s">
        <v>138</v>
      </c>
      <c r="BM123" s="148" t="s">
        <v>148</v>
      </c>
    </row>
    <row r="124" spans="1:65" s="2" customFormat="1" ht="16.5" customHeight="1">
      <c r="A124" s="30"/>
      <c r="B124" s="136"/>
      <c r="C124" s="184" t="s">
        <v>138</v>
      </c>
      <c r="D124" s="184" t="s">
        <v>244</v>
      </c>
      <c r="E124" s="185" t="s">
        <v>2348</v>
      </c>
      <c r="F124" s="186" t="s">
        <v>2349</v>
      </c>
      <c r="G124" s="187" t="s">
        <v>655</v>
      </c>
      <c r="H124" s="188">
        <v>1</v>
      </c>
      <c r="I124" s="245"/>
      <c r="J124" s="189">
        <f t="shared" si="0"/>
        <v>0</v>
      </c>
      <c r="K124" s="190"/>
      <c r="L124" s="191"/>
      <c r="M124" s="192" t="s">
        <v>1</v>
      </c>
      <c r="N124" s="193" t="s">
        <v>39</v>
      </c>
      <c r="O124" s="146">
        <v>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48" t="s">
        <v>152</v>
      </c>
      <c r="AT124" s="148" t="s">
        <v>244</v>
      </c>
      <c r="AU124" s="148" t="s">
        <v>82</v>
      </c>
      <c r="AY124" s="18" t="s">
        <v>133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8" t="s">
        <v>82</v>
      </c>
      <c r="BK124" s="149">
        <f t="shared" si="9"/>
        <v>0</v>
      </c>
      <c r="BL124" s="18" t="s">
        <v>138</v>
      </c>
      <c r="BM124" s="148" t="s">
        <v>152</v>
      </c>
    </row>
    <row r="125" spans="1:65" s="2" customFormat="1" ht="16.5" customHeight="1">
      <c r="A125" s="30"/>
      <c r="B125" s="136"/>
      <c r="C125" s="184" t="s">
        <v>132</v>
      </c>
      <c r="D125" s="184" t="s">
        <v>244</v>
      </c>
      <c r="E125" s="185" t="s">
        <v>2350</v>
      </c>
      <c r="F125" s="186" t="s">
        <v>2351</v>
      </c>
      <c r="G125" s="187" t="s">
        <v>655</v>
      </c>
      <c r="H125" s="188">
        <v>3</v>
      </c>
      <c r="I125" s="245"/>
      <c r="J125" s="189">
        <f t="shared" si="0"/>
        <v>0</v>
      </c>
      <c r="K125" s="190"/>
      <c r="L125" s="191"/>
      <c r="M125" s="192" t="s">
        <v>1</v>
      </c>
      <c r="N125" s="193" t="s">
        <v>39</v>
      </c>
      <c r="O125" s="146">
        <v>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48" t="s">
        <v>152</v>
      </c>
      <c r="AT125" s="148" t="s">
        <v>244</v>
      </c>
      <c r="AU125" s="148" t="s">
        <v>82</v>
      </c>
      <c r="AY125" s="18" t="s">
        <v>133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8" t="s">
        <v>82</v>
      </c>
      <c r="BK125" s="149">
        <f t="shared" si="9"/>
        <v>0</v>
      </c>
      <c r="BL125" s="18" t="s">
        <v>138</v>
      </c>
      <c r="BM125" s="148" t="s">
        <v>155</v>
      </c>
    </row>
    <row r="126" spans="1:65" s="2" customFormat="1" ht="16.5" customHeight="1">
      <c r="A126" s="30"/>
      <c r="B126" s="136"/>
      <c r="C126" s="184" t="s">
        <v>148</v>
      </c>
      <c r="D126" s="184" t="s">
        <v>244</v>
      </c>
      <c r="E126" s="185" t="s">
        <v>2352</v>
      </c>
      <c r="F126" s="186" t="s">
        <v>2353</v>
      </c>
      <c r="G126" s="187" t="s">
        <v>655</v>
      </c>
      <c r="H126" s="188">
        <v>2</v>
      </c>
      <c r="I126" s="245"/>
      <c r="J126" s="189">
        <f t="shared" si="0"/>
        <v>0</v>
      </c>
      <c r="K126" s="190"/>
      <c r="L126" s="191"/>
      <c r="M126" s="192" t="s">
        <v>1</v>
      </c>
      <c r="N126" s="193" t="s">
        <v>39</v>
      </c>
      <c r="O126" s="146">
        <v>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48" t="s">
        <v>152</v>
      </c>
      <c r="AT126" s="148" t="s">
        <v>244</v>
      </c>
      <c r="AU126" s="148" t="s">
        <v>82</v>
      </c>
      <c r="AY126" s="18" t="s">
        <v>133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8" t="s">
        <v>82</v>
      </c>
      <c r="BK126" s="149">
        <f t="shared" si="9"/>
        <v>0</v>
      </c>
      <c r="BL126" s="18" t="s">
        <v>138</v>
      </c>
      <c r="BM126" s="148" t="s">
        <v>160</v>
      </c>
    </row>
    <row r="127" spans="1:65" s="2" customFormat="1" ht="16.5" customHeight="1">
      <c r="A127" s="30"/>
      <c r="B127" s="136"/>
      <c r="C127" s="137" t="s">
        <v>163</v>
      </c>
      <c r="D127" s="137" t="s">
        <v>134</v>
      </c>
      <c r="E127" s="138" t="s">
        <v>2354</v>
      </c>
      <c r="F127" s="139" t="s">
        <v>2355</v>
      </c>
      <c r="G127" s="140" t="s">
        <v>2334</v>
      </c>
      <c r="H127" s="141">
        <v>20</v>
      </c>
      <c r="I127" s="242"/>
      <c r="J127" s="142">
        <f t="shared" si="0"/>
        <v>0</v>
      </c>
      <c r="K127" s="143"/>
      <c r="L127" s="31"/>
      <c r="M127" s="144" t="s">
        <v>1</v>
      </c>
      <c r="N127" s="145" t="s">
        <v>39</v>
      </c>
      <c r="O127" s="146">
        <v>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48" t="s">
        <v>138</v>
      </c>
      <c r="AT127" s="148" t="s">
        <v>134</v>
      </c>
      <c r="AU127" s="148" t="s">
        <v>82</v>
      </c>
      <c r="AY127" s="18" t="s">
        <v>133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8" t="s">
        <v>82</v>
      </c>
      <c r="BK127" s="149">
        <f t="shared" si="9"/>
        <v>0</v>
      </c>
      <c r="BL127" s="18" t="s">
        <v>138</v>
      </c>
      <c r="BM127" s="148" t="s">
        <v>165</v>
      </c>
    </row>
    <row r="128" spans="1:65" s="2" customFormat="1" ht="16.5" customHeight="1">
      <c r="A128" s="30"/>
      <c r="B128" s="136"/>
      <c r="C128" s="137" t="s">
        <v>152</v>
      </c>
      <c r="D128" s="137" t="s">
        <v>134</v>
      </c>
      <c r="E128" s="138" t="s">
        <v>2356</v>
      </c>
      <c r="F128" s="139" t="s">
        <v>2357</v>
      </c>
      <c r="G128" s="140" t="s">
        <v>2334</v>
      </c>
      <c r="H128" s="141">
        <v>24</v>
      </c>
      <c r="I128" s="242"/>
      <c r="J128" s="142">
        <f t="shared" si="0"/>
        <v>0</v>
      </c>
      <c r="K128" s="143"/>
      <c r="L128" s="31"/>
      <c r="M128" s="144" t="s">
        <v>1</v>
      </c>
      <c r="N128" s="145" t="s">
        <v>39</v>
      </c>
      <c r="O128" s="146">
        <v>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48" t="s">
        <v>138</v>
      </c>
      <c r="AT128" s="148" t="s">
        <v>134</v>
      </c>
      <c r="AU128" s="148" t="s">
        <v>82</v>
      </c>
      <c r="AY128" s="18" t="s">
        <v>133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8" t="s">
        <v>82</v>
      </c>
      <c r="BK128" s="149">
        <f t="shared" si="9"/>
        <v>0</v>
      </c>
      <c r="BL128" s="18" t="s">
        <v>138</v>
      </c>
      <c r="BM128" s="148" t="s">
        <v>169</v>
      </c>
    </row>
    <row r="129" spans="2:63" s="11" customFormat="1" ht="25.9" customHeight="1">
      <c r="B129" s="126"/>
      <c r="D129" s="127" t="s">
        <v>73</v>
      </c>
      <c r="E129" s="128" t="s">
        <v>1731</v>
      </c>
      <c r="F129" s="128" t="s">
        <v>2358</v>
      </c>
      <c r="J129" s="129">
        <f>BK129</f>
        <v>0</v>
      </c>
      <c r="L129" s="126"/>
      <c r="M129" s="130"/>
      <c r="N129" s="131"/>
      <c r="O129" s="131"/>
      <c r="P129" s="132">
        <f>SUM(P130:P136)</f>
        <v>0</v>
      </c>
      <c r="Q129" s="131"/>
      <c r="R129" s="132">
        <f>SUM(R130:R136)</f>
        <v>0</v>
      </c>
      <c r="S129" s="131"/>
      <c r="T129" s="133">
        <f>SUM(T130:T136)</f>
        <v>0</v>
      </c>
      <c r="AR129" s="127" t="s">
        <v>82</v>
      </c>
      <c r="AT129" s="134" t="s">
        <v>73</v>
      </c>
      <c r="AU129" s="134" t="s">
        <v>74</v>
      </c>
      <c r="AY129" s="127" t="s">
        <v>133</v>
      </c>
      <c r="BK129" s="135">
        <f>SUM(BK130:BK136)</f>
        <v>0</v>
      </c>
    </row>
    <row r="130" spans="1:65" s="2" customFormat="1" ht="16.5" customHeight="1">
      <c r="A130" s="30"/>
      <c r="B130" s="136"/>
      <c r="C130" s="184" t="s">
        <v>172</v>
      </c>
      <c r="D130" s="184" t="s">
        <v>244</v>
      </c>
      <c r="E130" s="185" t="s">
        <v>2359</v>
      </c>
      <c r="F130" s="186" t="s">
        <v>2360</v>
      </c>
      <c r="G130" s="187" t="s">
        <v>655</v>
      </c>
      <c r="H130" s="188">
        <v>3</v>
      </c>
      <c r="I130" s="245"/>
      <c r="J130" s="189">
        <f aca="true" t="shared" si="10" ref="J130:J136">ROUND(I130*H130,2)</f>
        <v>0</v>
      </c>
      <c r="K130" s="190"/>
      <c r="L130" s="191"/>
      <c r="M130" s="192" t="s">
        <v>1</v>
      </c>
      <c r="N130" s="193" t="s">
        <v>39</v>
      </c>
      <c r="O130" s="146">
        <v>0</v>
      </c>
      <c r="P130" s="146">
        <f aca="true" t="shared" si="11" ref="P130:P136">O130*H130</f>
        <v>0</v>
      </c>
      <c r="Q130" s="146">
        <v>0</v>
      </c>
      <c r="R130" s="146">
        <f aca="true" t="shared" si="12" ref="R130:R136">Q130*H130</f>
        <v>0</v>
      </c>
      <c r="S130" s="146">
        <v>0</v>
      </c>
      <c r="T130" s="147">
        <f aca="true" t="shared" si="13" ref="T130:T136"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48" t="s">
        <v>152</v>
      </c>
      <c r="AT130" s="148" t="s">
        <v>244</v>
      </c>
      <c r="AU130" s="148" t="s">
        <v>82</v>
      </c>
      <c r="AY130" s="18" t="s">
        <v>133</v>
      </c>
      <c r="BE130" s="149">
        <f aca="true" t="shared" si="14" ref="BE130:BE136">IF(N130="základní",J130,0)</f>
        <v>0</v>
      </c>
      <c r="BF130" s="149">
        <f aca="true" t="shared" si="15" ref="BF130:BF136">IF(N130="snížená",J130,0)</f>
        <v>0</v>
      </c>
      <c r="BG130" s="149">
        <f aca="true" t="shared" si="16" ref="BG130:BG136">IF(N130="zákl. přenesená",J130,0)</f>
        <v>0</v>
      </c>
      <c r="BH130" s="149">
        <f aca="true" t="shared" si="17" ref="BH130:BH136">IF(N130="sníž. přenesená",J130,0)</f>
        <v>0</v>
      </c>
      <c r="BI130" s="149">
        <f aca="true" t="shared" si="18" ref="BI130:BI136">IF(N130="nulová",J130,0)</f>
        <v>0</v>
      </c>
      <c r="BJ130" s="18" t="s">
        <v>82</v>
      </c>
      <c r="BK130" s="149">
        <f aca="true" t="shared" si="19" ref="BK130:BK136">ROUND(I130*H130,2)</f>
        <v>0</v>
      </c>
      <c r="BL130" s="18" t="s">
        <v>138</v>
      </c>
      <c r="BM130" s="148" t="s">
        <v>175</v>
      </c>
    </row>
    <row r="131" spans="1:65" s="2" customFormat="1" ht="16.5" customHeight="1">
      <c r="A131" s="30"/>
      <c r="B131" s="136"/>
      <c r="C131" s="184" t="s">
        <v>155</v>
      </c>
      <c r="D131" s="184" t="s">
        <v>244</v>
      </c>
      <c r="E131" s="185" t="s">
        <v>2361</v>
      </c>
      <c r="F131" s="186" t="s">
        <v>2362</v>
      </c>
      <c r="G131" s="187" t="s">
        <v>655</v>
      </c>
      <c r="H131" s="188">
        <v>1</v>
      </c>
      <c r="I131" s="245"/>
      <c r="J131" s="189">
        <f t="shared" si="10"/>
        <v>0</v>
      </c>
      <c r="K131" s="190"/>
      <c r="L131" s="191"/>
      <c r="M131" s="192" t="s">
        <v>1</v>
      </c>
      <c r="N131" s="193" t="s">
        <v>39</v>
      </c>
      <c r="O131" s="146">
        <v>0</v>
      </c>
      <c r="P131" s="146">
        <f t="shared" si="11"/>
        <v>0</v>
      </c>
      <c r="Q131" s="146">
        <v>0</v>
      </c>
      <c r="R131" s="146">
        <f t="shared" si="12"/>
        <v>0</v>
      </c>
      <c r="S131" s="146">
        <v>0</v>
      </c>
      <c r="T131" s="147">
        <f t="shared" si="1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48" t="s">
        <v>152</v>
      </c>
      <c r="AT131" s="148" t="s">
        <v>244</v>
      </c>
      <c r="AU131" s="148" t="s">
        <v>82</v>
      </c>
      <c r="AY131" s="18" t="s">
        <v>133</v>
      </c>
      <c r="BE131" s="149">
        <f t="shared" si="14"/>
        <v>0</v>
      </c>
      <c r="BF131" s="149">
        <f t="shared" si="15"/>
        <v>0</v>
      </c>
      <c r="BG131" s="149">
        <f t="shared" si="16"/>
        <v>0</v>
      </c>
      <c r="BH131" s="149">
        <f t="shared" si="17"/>
        <v>0</v>
      </c>
      <c r="BI131" s="149">
        <f t="shared" si="18"/>
        <v>0</v>
      </c>
      <c r="BJ131" s="18" t="s">
        <v>82</v>
      </c>
      <c r="BK131" s="149">
        <f t="shared" si="19"/>
        <v>0</v>
      </c>
      <c r="BL131" s="18" t="s">
        <v>138</v>
      </c>
      <c r="BM131" s="148" t="s">
        <v>179</v>
      </c>
    </row>
    <row r="132" spans="1:65" s="2" customFormat="1" ht="16.5" customHeight="1">
      <c r="A132" s="30"/>
      <c r="B132" s="136"/>
      <c r="C132" s="184" t="s">
        <v>181</v>
      </c>
      <c r="D132" s="184" t="s">
        <v>244</v>
      </c>
      <c r="E132" s="185" t="s">
        <v>2363</v>
      </c>
      <c r="F132" s="186" t="s">
        <v>2364</v>
      </c>
      <c r="G132" s="187" t="s">
        <v>655</v>
      </c>
      <c r="H132" s="188">
        <v>1</v>
      </c>
      <c r="I132" s="245"/>
      <c r="J132" s="189">
        <f t="shared" si="10"/>
        <v>0</v>
      </c>
      <c r="K132" s="190"/>
      <c r="L132" s="191"/>
      <c r="M132" s="192" t="s">
        <v>1</v>
      </c>
      <c r="N132" s="193" t="s">
        <v>39</v>
      </c>
      <c r="O132" s="146">
        <v>0</v>
      </c>
      <c r="P132" s="146">
        <f t="shared" si="11"/>
        <v>0</v>
      </c>
      <c r="Q132" s="146">
        <v>0</v>
      </c>
      <c r="R132" s="146">
        <f t="shared" si="12"/>
        <v>0</v>
      </c>
      <c r="S132" s="146">
        <v>0</v>
      </c>
      <c r="T132" s="147">
        <f t="shared" si="1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8" t="s">
        <v>152</v>
      </c>
      <c r="AT132" s="148" t="s">
        <v>244</v>
      </c>
      <c r="AU132" s="148" t="s">
        <v>82</v>
      </c>
      <c r="AY132" s="18" t="s">
        <v>133</v>
      </c>
      <c r="BE132" s="149">
        <f t="shared" si="14"/>
        <v>0</v>
      </c>
      <c r="BF132" s="149">
        <f t="shared" si="15"/>
        <v>0</v>
      </c>
      <c r="BG132" s="149">
        <f t="shared" si="16"/>
        <v>0</v>
      </c>
      <c r="BH132" s="149">
        <f t="shared" si="17"/>
        <v>0</v>
      </c>
      <c r="BI132" s="149">
        <f t="shared" si="18"/>
        <v>0</v>
      </c>
      <c r="BJ132" s="18" t="s">
        <v>82</v>
      </c>
      <c r="BK132" s="149">
        <f t="shared" si="19"/>
        <v>0</v>
      </c>
      <c r="BL132" s="18" t="s">
        <v>138</v>
      </c>
      <c r="BM132" s="148" t="s">
        <v>184</v>
      </c>
    </row>
    <row r="133" spans="1:65" s="2" customFormat="1" ht="16.5" customHeight="1">
      <c r="A133" s="30"/>
      <c r="B133" s="136"/>
      <c r="C133" s="184" t="s">
        <v>160</v>
      </c>
      <c r="D133" s="184" t="s">
        <v>244</v>
      </c>
      <c r="E133" s="185" t="s">
        <v>2365</v>
      </c>
      <c r="F133" s="186" t="s">
        <v>2366</v>
      </c>
      <c r="G133" s="187" t="s">
        <v>655</v>
      </c>
      <c r="H133" s="188">
        <v>1</v>
      </c>
      <c r="I133" s="245"/>
      <c r="J133" s="189">
        <f t="shared" si="10"/>
        <v>0</v>
      </c>
      <c r="K133" s="190"/>
      <c r="L133" s="191"/>
      <c r="M133" s="192" t="s">
        <v>1</v>
      </c>
      <c r="N133" s="193" t="s">
        <v>39</v>
      </c>
      <c r="O133" s="146">
        <v>0</v>
      </c>
      <c r="P133" s="146">
        <f t="shared" si="11"/>
        <v>0</v>
      </c>
      <c r="Q133" s="146">
        <v>0</v>
      </c>
      <c r="R133" s="146">
        <f t="shared" si="12"/>
        <v>0</v>
      </c>
      <c r="S133" s="146">
        <v>0</v>
      </c>
      <c r="T133" s="147">
        <f t="shared" si="1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48" t="s">
        <v>152</v>
      </c>
      <c r="AT133" s="148" t="s">
        <v>244</v>
      </c>
      <c r="AU133" s="148" t="s">
        <v>82</v>
      </c>
      <c r="AY133" s="18" t="s">
        <v>133</v>
      </c>
      <c r="BE133" s="149">
        <f t="shared" si="14"/>
        <v>0</v>
      </c>
      <c r="BF133" s="149">
        <f t="shared" si="15"/>
        <v>0</v>
      </c>
      <c r="BG133" s="149">
        <f t="shared" si="16"/>
        <v>0</v>
      </c>
      <c r="BH133" s="149">
        <f t="shared" si="17"/>
        <v>0</v>
      </c>
      <c r="BI133" s="149">
        <f t="shared" si="18"/>
        <v>0</v>
      </c>
      <c r="BJ133" s="18" t="s">
        <v>82</v>
      </c>
      <c r="BK133" s="149">
        <f t="shared" si="19"/>
        <v>0</v>
      </c>
      <c r="BL133" s="18" t="s">
        <v>138</v>
      </c>
      <c r="BM133" s="148" t="s">
        <v>187</v>
      </c>
    </row>
    <row r="134" spans="1:65" s="2" customFormat="1" ht="16.5" customHeight="1">
      <c r="A134" s="30"/>
      <c r="B134" s="136"/>
      <c r="C134" s="137" t="s">
        <v>191</v>
      </c>
      <c r="D134" s="137" t="s">
        <v>134</v>
      </c>
      <c r="E134" s="138" t="s">
        <v>2367</v>
      </c>
      <c r="F134" s="139" t="s">
        <v>2368</v>
      </c>
      <c r="G134" s="140" t="s">
        <v>240</v>
      </c>
      <c r="H134" s="141">
        <v>65</v>
      </c>
      <c r="I134" s="242"/>
      <c r="J134" s="142">
        <f t="shared" si="10"/>
        <v>0</v>
      </c>
      <c r="K134" s="143"/>
      <c r="L134" s="31"/>
      <c r="M134" s="144" t="s">
        <v>1</v>
      </c>
      <c r="N134" s="145" t="s">
        <v>39</v>
      </c>
      <c r="O134" s="146">
        <v>0</v>
      </c>
      <c r="P134" s="146">
        <f t="shared" si="11"/>
        <v>0</v>
      </c>
      <c r="Q134" s="146">
        <v>0</v>
      </c>
      <c r="R134" s="146">
        <f t="shared" si="12"/>
        <v>0</v>
      </c>
      <c r="S134" s="146">
        <v>0</v>
      </c>
      <c r="T134" s="147">
        <f t="shared" si="1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48" t="s">
        <v>138</v>
      </c>
      <c r="AT134" s="148" t="s">
        <v>134</v>
      </c>
      <c r="AU134" s="148" t="s">
        <v>82</v>
      </c>
      <c r="AY134" s="18" t="s">
        <v>133</v>
      </c>
      <c r="BE134" s="149">
        <f t="shared" si="14"/>
        <v>0</v>
      </c>
      <c r="BF134" s="149">
        <f t="shared" si="15"/>
        <v>0</v>
      </c>
      <c r="BG134" s="149">
        <f t="shared" si="16"/>
        <v>0</v>
      </c>
      <c r="BH134" s="149">
        <f t="shared" si="17"/>
        <v>0</v>
      </c>
      <c r="BI134" s="149">
        <f t="shared" si="18"/>
        <v>0</v>
      </c>
      <c r="BJ134" s="18" t="s">
        <v>82</v>
      </c>
      <c r="BK134" s="149">
        <f t="shared" si="19"/>
        <v>0</v>
      </c>
      <c r="BL134" s="18" t="s">
        <v>138</v>
      </c>
      <c r="BM134" s="148" t="s">
        <v>195</v>
      </c>
    </row>
    <row r="135" spans="1:65" s="2" customFormat="1" ht="21.75" customHeight="1">
      <c r="A135" s="30"/>
      <c r="B135" s="136"/>
      <c r="C135" s="137" t="s">
        <v>165</v>
      </c>
      <c r="D135" s="137" t="s">
        <v>134</v>
      </c>
      <c r="E135" s="138" t="s">
        <v>2369</v>
      </c>
      <c r="F135" s="139" t="s">
        <v>2370</v>
      </c>
      <c r="G135" s="140" t="s">
        <v>2334</v>
      </c>
      <c r="H135" s="141">
        <v>20</v>
      </c>
      <c r="I135" s="242"/>
      <c r="J135" s="142">
        <f t="shared" si="10"/>
        <v>0</v>
      </c>
      <c r="K135" s="143"/>
      <c r="L135" s="31"/>
      <c r="M135" s="144" t="s">
        <v>1</v>
      </c>
      <c r="N135" s="145" t="s">
        <v>39</v>
      </c>
      <c r="O135" s="146">
        <v>0</v>
      </c>
      <c r="P135" s="146">
        <f t="shared" si="11"/>
        <v>0</v>
      </c>
      <c r="Q135" s="146">
        <v>0</v>
      </c>
      <c r="R135" s="146">
        <f t="shared" si="12"/>
        <v>0</v>
      </c>
      <c r="S135" s="146">
        <v>0</v>
      </c>
      <c r="T135" s="147">
        <f t="shared" si="1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48" t="s">
        <v>138</v>
      </c>
      <c r="AT135" s="148" t="s">
        <v>134</v>
      </c>
      <c r="AU135" s="148" t="s">
        <v>82</v>
      </c>
      <c r="AY135" s="18" t="s">
        <v>133</v>
      </c>
      <c r="BE135" s="149">
        <f t="shared" si="14"/>
        <v>0</v>
      </c>
      <c r="BF135" s="149">
        <f t="shared" si="15"/>
        <v>0</v>
      </c>
      <c r="BG135" s="149">
        <f t="shared" si="16"/>
        <v>0</v>
      </c>
      <c r="BH135" s="149">
        <f t="shared" si="17"/>
        <v>0</v>
      </c>
      <c r="BI135" s="149">
        <f t="shared" si="18"/>
        <v>0</v>
      </c>
      <c r="BJ135" s="18" t="s">
        <v>82</v>
      </c>
      <c r="BK135" s="149">
        <f t="shared" si="19"/>
        <v>0</v>
      </c>
      <c r="BL135" s="18" t="s">
        <v>138</v>
      </c>
      <c r="BM135" s="148" t="s">
        <v>199</v>
      </c>
    </row>
    <row r="136" spans="1:65" s="2" customFormat="1" ht="16.5" customHeight="1">
      <c r="A136" s="30"/>
      <c r="B136" s="136"/>
      <c r="C136" s="137" t="s">
        <v>8</v>
      </c>
      <c r="D136" s="137" t="s">
        <v>134</v>
      </c>
      <c r="E136" s="138" t="s">
        <v>2356</v>
      </c>
      <c r="F136" s="139" t="s">
        <v>2357</v>
      </c>
      <c r="G136" s="140" t="s">
        <v>2334</v>
      </c>
      <c r="H136" s="141">
        <v>24</v>
      </c>
      <c r="I136" s="242"/>
      <c r="J136" s="142">
        <f t="shared" si="10"/>
        <v>0</v>
      </c>
      <c r="K136" s="143"/>
      <c r="L136" s="31"/>
      <c r="M136" s="144" t="s">
        <v>1</v>
      </c>
      <c r="N136" s="145" t="s">
        <v>39</v>
      </c>
      <c r="O136" s="146">
        <v>0</v>
      </c>
      <c r="P136" s="146">
        <f t="shared" si="11"/>
        <v>0</v>
      </c>
      <c r="Q136" s="146">
        <v>0</v>
      </c>
      <c r="R136" s="146">
        <f t="shared" si="12"/>
        <v>0</v>
      </c>
      <c r="S136" s="146">
        <v>0</v>
      </c>
      <c r="T136" s="147">
        <f t="shared" si="1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48" t="s">
        <v>138</v>
      </c>
      <c r="AT136" s="148" t="s">
        <v>134</v>
      </c>
      <c r="AU136" s="148" t="s">
        <v>82</v>
      </c>
      <c r="AY136" s="18" t="s">
        <v>133</v>
      </c>
      <c r="BE136" s="149">
        <f t="shared" si="14"/>
        <v>0</v>
      </c>
      <c r="BF136" s="149">
        <f t="shared" si="15"/>
        <v>0</v>
      </c>
      <c r="BG136" s="149">
        <f t="shared" si="16"/>
        <v>0</v>
      </c>
      <c r="BH136" s="149">
        <f t="shared" si="17"/>
        <v>0</v>
      </c>
      <c r="BI136" s="149">
        <f t="shared" si="18"/>
        <v>0</v>
      </c>
      <c r="BJ136" s="18" t="s">
        <v>82</v>
      </c>
      <c r="BK136" s="149">
        <f t="shared" si="19"/>
        <v>0</v>
      </c>
      <c r="BL136" s="18" t="s">
        <v>138</v>
      </c>
      <c r="BM136" s="148" t="s">
        <v>276</v>
      </c>
    </row>
    <row r="137" spans="2:63" s="11" customFormat="1" ht="25.9" customHeight="1">
      <c r="B137" s="126"/>
      <c r="D137" s="127" t="s">
        <v>73</v>
      </c>
      <c r="E137" s="128" t="s">
        <v>1748</v>
      </c>
      <c r="F137" s="128" t="s">
        <v>2371</v>
      </c>
      <c r="J137" s="129">
        <f>BK137</f>
        <v>0</v>
      </c>
      <c r="L137" s="126"/>
      <c r="M137" s="130"/>
      <c r="N137" s="131"/>
      <c r="O137" s="131"/>
      <c r="P137" s="132">
        <f>SUM(P138:P142)</f>
        <v>0</v>
      </c>
      <c r="Q137" s="131"/>
      <c r="R137" s="132">
        <f>SUM(R138:R142)</f>
        <v>0</v>
      </c>
      <c r="S137" s="131"/>
      <c r="T137" s="133">
        <f>SUM(T138:T142)</f>
        <v>0</v>
      </c>
      <c r="AR137" s="127" t="s">
        <v>82</v>
      </c>
      <c r="AT137" s="134" t="s">
        <v>73</v>
      </c>
      <c r="AU137" s="134" t="s">
        <v>74</v>
      </c>
      <c r="AY137" s="127" t="s">
        <v>133</v>
      </c>
      <c r="BK137" s="135">
        <f>SUM(BK138:BK142)</f>
        <v>0</v>
      </c>
    </row>
    <row r="138" spans="1:65" s="2" customFormat="1" ht="16.5" customHeight="1">
      <c r="A138" s="30"/>
      <c r="B138" s="136"/>
      <c r="C138" s="184" t="s">
        <v>169</v>
      </c>
      <c r="D138" s="184" t="s">
        <v>244</v>
      </c>
      <c r="E138" s="185" t="s">
        <v>2372</v>
      </c>
      <c r="F138" s="186" t="s">
        <v>2373</v>
      </c>
      <c r="G138" s="187" t="s">
        <v>655</v>
      </c>
      <c r="H138" s="188">
        <v>1</v>
      </c>
      <c r="I138" s="245"/>
      <c r="J138" s="189">
        <f>ROUND(I138*H138,2)</f>
        <v>0</v>
      </c>
      <c r="K138" s="190"/>
      <c r="L138" s="191"/>
      <c r="M138" s="192" t="s">
        <v>1</v>
      </c>
      <c r="N138" s="193" t="s">
        <v>39</v>
      </c>
      <c r="O138" s="146">
        <v>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48" t="s">
        <v>152</v>
      </c>
      <c r="AT138" s="148" t="s">
        <v>244</v>
      </c>
      <c r="AU138" s="148" t="s">
        <v>82</v>
      </c>
      <c r="AY138" s="18" t="s">
        <v>133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8" t="s">
        <v>82</v>
      </c>
      <c r="BK138" s="149">
        <f>ROUND(I138*H138,2)</f>
        <v>0</v>
      </c>
      <c r="BL138" s="18" t="s">
        <v>138</v>
      </c>
      <c r="BM138" s="148" t="s">
        <v>281</v>
      </c>
    </row>
    <row r="139" spans="1:47" s="2" customFormat="1" ht="29.25">
      <c r="A139" s="30"/>
      <c r="B139" s="31"/>
      <c r="C139" s="30"/>
      <c r="D139" s="150" t="s">
        <v>139</v>
      </c>
      <c r="E139" s="30"/>
      <c r="F139" s="151" t="s">
        <v>2374</v>
      </c>
      <c r="G139" s="30"/>
      <c r="H139" s="30"/>
      <c r="I139" s="30"/>
      <c r="J139" s="30"/>
      <c r="K139" s="30"/>
      <c r="L139" s="31"/>
      <c r="M139" s="152"/>
      <c r="N139" s="153"/>
      <c r="O139" s="56"/>
      <c r="P139" s="56"/>
      <c r="Q139" s="56"/>
      <c r="R139" s="56"/>
      <c r="S139" s="56"/>
      <c r="T139" s="57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8" t="s">
        <v>139</v>
      </c>
      <c r="AU139" s="18" t="s">
        <v>82</v>
      </c>
    </row>
    <row r="140" spans="1:65" s="2" customFormat="1" ht="16.5" customHeight="1">
      <c r="A140" s="30"/>
      <c r="B140" s="136"/>
      <c r="C140" s="137" t="s">
        <v>283</v>
      </c>
      <c r="D140" s="137" t="s">
        <v>134</v>
      </c>
      <c r="E140" s="138" t="s">
        <v>2375</v>
      </c>
      <c r="F140" s="139" t="s">
        <v>2376</v>
      </c>
      <c r="G140" s="140" t="s">
        <v>655</v>
      </c>
      <c r="H140" s="141">
        <v>3</v>
      </c>
      <c r="I140" s="242"/>
      <c r="J140" s="142">
        <f>ROUND(I140*H140,2)</f>
        <v>0</v>
      </c>
      <c r="K140" s="143"/>
      <c r="L140" s="31"/>
      <c r="M140" s="144" t="s">
        <v>1</v>
      </c>
      <c r="N140" s="145" t="s">
        <v>39</v>
      </c>
      <c r="O140" s="146">
        <v>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48" t="s">
        <v>138</v>
      </c>
      <c r="AT140" s="148" t="s">
        <v>134</v>
      </c>
      <c r="AU140" s="148" t="s">
        <v>82</v>
      </c>
      <c r="AY140" s="18" t="s">
        <v>133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8" t="s">
        <v>82</v>
      </c>
      <c r="BK140" s="149">
        <f>ROUND(I140*H140,2)</f>
        <v>0</v>
      </c>
      <c r="BL140" s="18" t="s">
        <v>138</v>
      </c>
      <c r="BM140" s="148" t="s">
        <v>286</v>
      </c>
    </row>
    <row r="141" spans="1:65" s="2" customFormat="1" ht="16.5" customHeight="1">
      <c r="A141" s="30"/>
      <c r="B141" s="136"/>
      <c r="C141" s="137" t="s">
        <v>175</v>
      </c>
      <c r="D141" s="137" t="s">
        <v>134</v>
      </c>
      <c r="E141" s="138" t="s">
        <v>2367</v>
      </c>
      <c r="F141" s="139" t="s">
        <v>2368</v>
      </c>
      <c r="G141" s="140" t="s">
        <v>240</v>
      </c>
      <c r="H141" s="141">
        <v>35</v>
      </c>
      <c r="I141" s="242"/>
      <c r="J141" s="142">
        <f>ROUND(I141*H141,2)</f>
        <v>0</v>
      </c>
      <c r="K141" s="143"/>
      <c r="L141" s="31"/>
      <c r="M141" s="144" t="s">
        <v>1</v>
      </c>
      <c r="N141" s="145" t="s">
        <v>39</v>
      </c>
      <c r="O141" s="146">
        <v>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48" t="s">
        <v>138</v>
      </c>
      <c r="AT141" s="148" t="s">
        <v>134</v>
      </c>
      <c r="AU141" s="148" t="s">
        <v>82</v>
      </c>
      <c r="AY141" s="18" t="s">
        <v>133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8" t="s">
        <v>82</v>
      </c>
      <c r="BK141" s="149">
        <f>ROUND(I141*H141,2)</f>
        <v>0</v>
      </c>
      <c r="BL141" s="18" t="s">
        <v>138</v>
      </c>
      <c r="BM141" s="148" t="s">
        <v>290</v>
      </c>
    </row>
    <row r="142" spans="1:65" s="2" customFormat="1" ht="16.5" customHeight="1">
      <c r="A142" s="30"/>
      <c r="B142" s="136"/>
      <c r="C142" s="137" t="s">
        <v>302</v>
      </c>
      <c r="D142" s="137" t="s">
        <v>134</v>
      </c>
      <c r="E142" s="138" t="s">
        <v>2356</v>
      </c>
      <c r="F142" s="139" t="s">
        <v>2357</v>
      </c>
      <c r="G142" s="140" t="s">
        <v>2334</v>
      </c>
      <c r="H142" s="141">
        <v>8</v>
      </c>
      <c r="I142" s="242"/>
      <c r="J142" s="142">
        <f>ROUND(I142*H142,2)</f>
        <v>0</v>
      </c>
      <c r="K142" s="143"/>
      <c r="L142" s="31"/>
      <c r="M142" s="154" t="s">
        <v>1</v>
      </c>
      <c r="N142" s="155" t="s">
        <v>39</v>
      </c>
      <c r="O142" s="156">
        <v>0</v>
      </c>
      <c r="P142" s="156">
        <f>O142*H142</f>
        <v>0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8" t="s">
        <v>138</v>
      </c>
      <c r="AT142" s="148" t="s">
        <v>134</v>
      </c>
      <c r="AU142" s="148" t="s">
        <v>82</v>
      </c>
      <c r="AY142" s="18" t="s">
        <v>133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8" t="s">
        <v>82</v>
      </c>
      <c r="BK142" s="149">
        <f>ROUND(I142*H142,2)</f>
        <v>0</v>
      </c>
      <c r="BL142" s="18" t="s">
        <v>138</v>
      </c>
      <c r="BM142" s="148" t="s">
        <v>305</v>
      </c>
    </row>
    <row r="143" spans="1:31" s="2" customFormat="1" ht="6.95" customHeight="1">
      <c r="A143" s="30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31"/>
      <c r="M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</sheetData>
  <autoFilter ref="C118:K14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35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37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8" t="s">
        <v>102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103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8" t="str">
        <f>'Rekapitulace stavby'!K6</f>
        <v>TENISOVÝ KLUB NA OŘECHOVCE</v>
      </c>
      <c r="F7" s="239"/>
      <c r="G7" s="239"/>
      <c r="H7" s="239"/>
      <c r="L7" s="21"/>
    </row>
    <row r="8" spans="1:31" s="2" customFormat="1" ht="12" customHeight="1">
      <c r="A8" s="30"/>
      <c r="B8" s="31"/>
      <c r="C8" s="30"/>
      <c r="D8" s="27" t="s">
        <v>104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4" t="s">
        <v>2377</v>
      </c>
      <c r="F9" s="240"/>
      <c r="G9" s="240"/>
      <c r="H9" s="240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13. 4. 2022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1" t="str">
        <f>'Rekapitulace stavby'!E14</f>
        <v xml:space="preserve"> </v>
      </c>
      <c r="F18" s="251"/>
      <c r="G18" s="251"/>
      <c r="H18" s="251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6" t="s">
        <v>1</v>
      </c>
      <c r="F27" s="226"/>
      <c r="G27" s="226"/>
      <c r="H27" s="22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ROUND(J127,2)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ROUND((SUM(BE127:BE234)),2)</f>
        <v>0</v>
      </c>
      <c r="G33" s="30"/>
      <c r="H33" s="30"/>
      <c r="I33" s="99">
        <v>0.21</v>
      </c>
      <c r="J33" s="98">
        <f>ROUND(((SUM(BE127:BE234))*I33),2)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ROUND((SUM(BF127:BF234)),2)</f>
        <v>0</v>
      </c>
      <c r="G34" s="30"/>
      <c r="H34" s="30"/>
      <c r="I34" s="99">
        <v>0.15</v>
      </c>
      <c r="J34" s="98">
        <f>ROUND(((SUM(BF127:BF234))*I34),2)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41</v>
      </c>
      <c r="F35" s="98">
        <f>ROUND((SUM(BG127:BG234)),2)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42</v>
      </c>
      <c r="F36" s="98">
        <f>ROUND((SUM(BH127:BH234)),2)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43</v>
      </c>
      <c r="F37" s="98">
        <f>ROUND((SUM(BI127:BI234)),2)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106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8" t="str">
        <f>E7</f>
        <v>TENISOVÝ KLUB NA OŘECHOVCE</v>
      </c>
      <c r="F85" s="239"/>
      <c r="G85" s="239"/>
      <c r="H85" s="23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4" t="str">
        <f>E9</f>
        <v>07 - Krajinářské práce</v>
      </c>
      <c r="F87" s="240"/>
      <c r="G87" s="240"/>
      <c r="H87" s="24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Na Ořechovce, Střešovice, 162 00 Praha 6 </v>
      </c>
      <c r="G89" s="30"/>
      <c r="H89" s="30"/>
      <c r="I89" s="27" t="s">
        <v>20</v>
      </c>
      <c r="J89" s="53" t="str">
        <f>IF(J12="","",J12)</f>
        <v>13. 4. 2022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40.15" customHeight="1">
      <c r="A91" s="30"/>
      <c r="B91" s="31"/>
      <c r="C91" s="27" t="s">
        <v>22</v>
      </c>
      <c r="D91" s="30"/>
      <c r="E91" s="30"/>
      <c r="F91" s="25" t="str">
        <f>E15</f>
        <v xml:space="preserve">Městská část Praha 6 </v>
      </c>
      <c r="G91" s="30"/>
      <c r="H91" s="30"/>
      <c r="I91" s="27" t="s">
        <v>28</v>
      </c>
      <c r="J91" s="28" t="str">
        <f>E21</f>
        <v>Pavel Hnilička Architects+Planners, s. r. 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QSB,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107</v>
      </c>
      <c r="D94" s="100"/>
      <c r="E94" s="100"/>
      <c r="F94" s="100"/>
      <c r="G94" s="100"/>
      <c r="H94" s="100"/>
      <c r="I94" s="100"/>
      <c r="J94" s="109" t="s">
        <v>108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109</v>
      </c>
      <c r="D96" s="30"/>
      <c r="E96" s="30"/>
      <c r="F96" s="30"/>
      <c r="G96" s="30"/>
      <c r="H96" s="30"/>
      <c r="I96" s="30"/>
      <c r="J96" s="69">
        <f>J127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110</v>
      </c>
    </row>
    <row r="97" spans="2:12" s="9" customFormat="1" ht="24.95" customHeight="1">
      <c r="B97" s="111"/>
      <c r="D97" s="112" t="s">
        <v>2378</v>
      </c>
      <c r="E97" s="113"/>
      <c r="F97" s="113"/>
      <c r="G97" s="113"/>
      <c r="H97" s="113"/>
      <c r="I97" s="113"/>
      <c r="J97" s="114">
        <f>J128</f>
        <v>0</v>
      </c>
      <c r="L97" s="111"/>
    </row>
    <row r="98" spans="2:12" s="12" customFormat="1" ht="19.9" customHeight="1">
      <c r="B98" s="158"/>
      <c r="D98" s="159" t="s">
        <v>2379</v>
      </c>
      <c r="E98" s="160"/>
      <c r="F98" s="160"/>
      <c r="G98" s="160"/>
      <c r="H98" s="160"/>
      <c r="I98" s="160"/>
      <c r="J98" s="161">
        <f>J129</f>
        <v>0</v>
      </c>
      <c r="L98" s="158"/>
    </row>
    <row r="99" spans="2:12" s="9" customFormat="1" ht="24.95" customHeight="1">
      <c r="B99" s="111"/>
      <c r="D99" s="112" t="s">
        <v>2380</v>
      </c>
      <c r="E99" s="113"/>
      <c r="F99" s="113"/>
      <c r="G99" s="113"/>
      <c r="H99" s="113"/>
      <c r="I99" s="113"/>
      <c r="J99" s="114">
        <f>J140</f>
        <v>0</v>
      </c>
      <c r="L99" s="111"/>
    </row>
    <row r="100" spans="2:12" s="12" customFormat="1" ht="19.9" customHeight="1">
      <c r="B100" s="158"/>
      <c r="D100" s="159" t="s">
        <v>2381</v>
      </c>
      <c r="E100" s="160"/>
      <c r="F100" s="160"/>
      <c r="G100" s="160"/>
      <c r="H100" s="160"/>
      <c r="I100" s="160"/>
      <c r="J100" s="161">
        <f>J141</f>
        <v>0</v>
      </c>
      <c r="L100" s="158"/>
    </row>
    <row r="101" spans="2:12" s="12" customFormat="1" ht="19.9" customHeight="1">
      <c r="B101" s="158"/>
      <c r="D101" s="159" t="s">
        <v>2382</v>
      </c>
      <c r="E101" s="160"/>
      <c r="F101" s="160"/>
      <c r="G101" s="160"/>
      <c r="H101" s="160"/>
      <c r="I101" s="160"/>
      <c r="J101" s="161">
        <f>J160</f>
        <v>0</v>
      </c>
      <c r="L101" s="158"/>
    </row>
    <row r="102" spans="2:12" s="12" customFormat="1" ht="19.9" customHeight="1">
      <c r="B102" s="158"/>
      <c r="D102" s="159" t="s">
        <v>2383</v>
      </c>
      <c r="E102" s="160"/>
      <c r="F102" s="160"/>
      <c r="G102" s="160"/>
      <c r="H102" s="160"/>
      <c r="I102" s="160"/>
      <c r="J102" s="161">
        <f>J172</f>
        <v>0</v>
      </c>
      <c r="L102" s="158"/>
    </row>
    <row r="103" spans="2:12" s="12" customFormat="1" ht="19.9" customHeight="1">
      <c r="B103" s="158"/>
      <c r="D103" s="159" t="s">
        <v>2384</v>
      </c>
      <c r="E103" s="160"/>
      <c r="F103" s="160"/>
      <c r="G103" s="160"/>
      <c r="H103" s="160"/>
      <c r="I103" s="160"/>
      <c r="J103" s="161">
        <f>J187</f>
        <v>0</v>
      </c>
      <c r="L103" s="158"/>
    </row>
    <row r="104" spans="2:12" s="12" customFormat="1" ht="19.9" customHeight="1">
      <c r="B104" s="158"/>
      <c r="D104" s="159" t="s">
        <v>2385</v>
      </c>
      <c r="E104" s="160"/>
      <c r="F104" s="160"/>
      <c r="G104" s="160"/>
      <c r="H104" s="160"/>
      <c r="I104" s="160"/>
      <c r="J104" s="161">
        <f>J188</f>
        <v>0</v>
      </c>
      <c r="L104" s="158"/>
    </row>
    <row r="105" spans="2:12" s="12" customFormat="1" ht="19.9" customHeight="1">
      <c r="B105" s="158"/>
      <c r="D105" s="159" t="s">
        <v>2386</v>
      </c>
      <c r="E105" s="160"/>
      <c r="F105" s="160"/>
      <c r="G105" s="160"/>
      <c r="H105" s="160"/>
      <c r="I105" s="160"/>
      <c r="J105" s="161">
        <f>J210</f>
        <v>0</v>
      </c>
      <c r="L105" s="158"/>
    </row>
    <row r="106" spans="2:12" s="12" customFormat="1" ht="19.9" customHeight="1">
      <c r="B106" s="158"/>
      <c r="D106" s="159" t="s">
        <v>2387</v>
      </c>
      <c r="E106" s="160"/>
      <c r="F106" s="160"/>
      <c r="G106" s="160"/>
      <c r="H106" s="160"/>
      <c r="I106" s="160"/>
      <c r="J106" s="161">
        <f>J228</f>
        <v>0</v>
      </c>
      <c r="L106" s="158"/>
    </row>
    <row r="107" spans="2:12" s="12" customFormat="1" ht="19.9" customHeight="1">
      <c r="B107" s="158"/>
      <c r="D107" s="159" t="s">
        <v>2388</v>
      </c>
      <c r="E107" s="160"/>
      <c r="F107" s="160"/>
      <c r="G107" s="160"/>
      <c r="H107" s="160"/>
      <c r="I107" s="160"/>
      <c r="J107" s="161">
        <f>J231</f>
        <v>0</v>
      </c>
      <c r="L107" s="158"/>
    </row>
    <row r="108" spans="1:31" s="2" customFormat="1" ht="21.7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5" customHeight="1">
      <c r="A109" s="30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31" s="2" customFormat="1" ht="6.95" customHeight="1">
      <c r="A113" s="30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24.95" customHeight="1">
      <c r="A114" s="30"/>
      <c r="B114" s="31"/>
      <c r="C114" s="22" t="s">
        <v>117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7" t="s">
        <v>14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6.5" customHeight="1">
      <c r="A117" s="30"/>
      <c r="B117" s="31"/>
      <c r="C117" s="30"/>
      <c r="D117" s="30"/>
      <c r="E117" s="238" t="str">
        <f>E7</f>
        <v>TENISOVÝ KLUB NA OŘECHOVCE</v>
      </c>
      <c r="F117" s="239"/>
      <c r="G117" s="239"/>
      <c r="H117" s="239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104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04" t="str">
        <f>E9</f>
        <v>07 - Krajinářské práce</v>
      </c>
      <c r="F119" s="240"/>
      <c r="G119" s="240"/>
      <c r="H119" s="24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18</v>
      </c>
      <c r="D121" s="30"/>
      <c r="E121" s="30"/>
      <c r="F121" s="25" t="str">
        <f>F12</f>
        <v xml:space="preserve">Na Ořechovce, Střešovice, 162 00 Praha 6 </v>
      </c>
      <c r="G121" s="30"/>
      <c r="H121" s="30"/>
      <c r="I121" s="27" t="s">
        <v>20</v>
      </c>
      <c r="J121" s="53" t="str">
        <f>IF(J12="","",J12)</f>
        <v>13. 4. 2022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40.15" customHeight="1">
      <c r="A123" s="30"/>
      <c r="B123" s="31"/>
      <c r="C123" s="27" t="s">
        <v>22</v>
      </c>
      <c r="D123" s="30"/>
      <c r="E123" s="30"/>
      <c r="F123" s="25" t="str">
        <f>E15</f>
        <v xml:space="preserve">Městská část Praha 6 </v>
      </c>
      <c r="G123" s="30"/>
      <c r="H123" s="30"/>
      <c r="I123" s="27" t="s">
        <v>28</v>
      </c>
      <c r="J123" s="28" t="str">
        <f>E21</f>
        <v>Pavel Hnilička Architects+Planners, s. r. o.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5.2" customHeight="1">
      <c r="A124" s="30"/>
      <c r="B124" s="31"/>
      <c r="C124" s="27" t="s">
        <v>26</v>
      </c>
      <c r="D124" s="30"/>
      <c r="E124" s="30"/>
      <c r="F124" s="25" t="str">
        <f>IF(E18="","",E18)</f>
        <v xml:space="preserve"> </v>
      </c>
      <c r="G124" s="30"/>
      <c r="H124" s="30"/>
      <c r="I124" s="27" t="s">
        <v>31</v>
      </c>
      <c r="J124" s="28" t="str">
        <f>E24</f>
        <v>QSB, s.r.o.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0" customFormat="1" ht="29.25" customHeight="1">
      <c r="A126" s="115"/>
      <c r="B126" s="116"/>
      <c r="C126" s="117" t="s">
        <v>118</v>
      </c>
      <c r="D126" s="118" t="s">
        <v>59</v>
      </c>
      <c r="E126" s="118" t="s">
        <v>55</v>
      </c>
      <c r="F126" s="118" t="s">
        <v>56</v>
      </c>
      <c r="G126" s="118" t="s">
        <v>119</v>
      </c>
      <c r="H126" s="118" t="s">
        <v>120</v>
      </c>
      <c r="I126" s="118" t="s">
        <v>121</v>
      </c>
      <c r="J126" s="119" t="s">
        <v>108</v>
      </c>
      <c r="K126" s="120" t="s">
        <v>122</v>
      </c>
      <c r="L126" s="121"/>
      <c r="M126" s="60" t="s">
        <v>1</v>
      </c>
      <c r="N126" s="61" t="s">
        <v>38</v>
      </c>
      <c r="O126" s="61" t="s">
        <v>123</v>
      </c>
      <c r="P126" s="61" t="s">
        <v>124</v>
      </c>
      <c r="Q126" s="61" t="s">
        <v>125</v>
      </c>
      <c r="R126" s="61" t="s">
        <v>126</v>
      </c>
      <c r="S126" s="61" t="s">
        <v>127</v>
      </c>
      <c r="T126" s="62" t="s">
        <v>128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</row>
    <row r="127" spans="1:63" s="2" customFormat="1" ht="22.9" customHeight="1">
      <c r="A127" s="30"/>
      <c r="B127" s="31"/>
      <c r="C127" s="67" t="s">
        <v>129</v>
      </c>
      <c r="D127" s="30"/>
      <c r="E127" s="30"/>
      <c r="F127" s="30"/>
      <c r="G127" s="30"/>
      <c r="H127" s="30"/>
      <c r="I127" s="30"/>
      <c r="J127" s="122">
        <f>BK127</f>
        <v>0</v>
      </c>
      <c r="K127" s="30"/>
      <c r="L127" s="31"/>
      <c r="M127" s="63"/>
      <c r="N127" s="54"/>
      <c r="O127" s="64"/>
      <c r="P127" s="123">
        <f>P128+P140</f>
        <v>0</v>
      </c>
      <c r="Q127" s="64"/>
      <c r="R127" s="123">
        <f>R128+R140</f>
        <v>0</v>
      </c>
      <c r="S127" s="64"/>
      <c r="T127" s="124">
        <f>T128+T140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73</v>
      </c>
      <c r="AU127" s="18" t="s">
        <v>110</v>
      </c>
      <c r="BK127" s="125">
        <f>BK128+BK140</f>
        <v>0</v>
      </c>
    </row>
    <row r="128" spans="2:63" s="11" customFormat="1" ht="25.9" customHeight="1">
      <c r="B128" s="126"/>
      <c r="D128" s="127" t="s">
        <v>73</v>
      </c>
      <c r="E128" s="128" t="s">
        <v>1729</v>
      </c>
      <c r="F128" s="128" t="s">
        <v>2389</v>
      </c>
      <c r="J128" s="129">
        <f>BK128</f>
        <v>0</v>
      </c>
      <c r="L128" s="126"/>
      <c r="M128" s="130"/>
      <c r="N128" s="131"/>
      <c r="O128" s="131"/>
      <c r="P128" s="132">
        <f>P129</f>
        <v>0</v>
      </c>
      <c r="Q128" s="131"/>
      <c r="R128" s="132">
        <f>R129</f>
        <v>0</v>
      </c>
      <c r="S128" s="131"/>
      <c r="T128" s="133">
        <f>T129</f>
        <v>0</v>
      </c>
      <c r="AR128" s="127" t="s">
        <v>82</v>
      </c>
      <c r="AT128" s="134" t="s">
        <v>73</v>
      </c>
      <c r="AU128" s="134" t="s">
        <v>74</v>
      </c>
      <c r="AY128" s="127" t="s">
        <v>133</v>
      </c>
      <c r="BK128" s="135">
        <f>BK129</f>
        <v>0</v>
      </c>
    </row>
    <row r="129" spans="2:63" s="11" customFormat="1" ht="22.9" customHeight="1">
      <c r="B129" s="126"/>
      <c r="D129" s="127" t="s">
        <v>73</v>
      </c>
      <c r="E129" s="162" t="s">
        <v>1731</v>
      </c>
      <c r="F129" s="162" t="s">
        <v>2390</v>
      </c>
      <c r="J129" s="163">
        <f>BK129</f>
        <v>0</v>
      </c>
      <c r="L129" s="126"/>
      <c r="M129" s="130"/>
      <c r="N129" s="131"/>
      <c r="O129" s="131"/>
      <c r="P129" s="132">
        <f>SUM(P130:P139)</f>
        <v>0</v>
      </c>
      <c r="Q129" s="131"/>
      <c r="R129" s="132">
        <f>SUM(R130:R139)</f>
        <v>0</v>
      </c>
      <c r="S129" s="131"/>
      <c r="T129" s="133">
        <f>SUM(T130:T139)</f>
        <v>0</v>
      </c>
      <c r="AR129" s="127" t="s">
        <v>82</v>
      </c>
      <c r="AT129" s="134" t="s">
        <v>73</v>
      </c>
      <c r="AU129" s="134" t="s">
        <v>82</v>
      </c>
      <c r="AY129" s="127" t="s">
        <v>133</v>
      </c>
      <c r="BK129" s="135">
        <f>SUM(BK130:BK139)</f>
        <v>0</v>
      </c>
    </row>
    <row r="130" spans="1:65" s="2" customFormat="1" ht="24.2" customHeight="1">
      <c r="A130" s="30"/>
      <c r="B130" s="136"/>
      <c r="C130" s="137" t="s">
        <v>82</v>
      </c>
      <c r="D130" s="137" t="s">
        <v>134</v>
      </c>
      <c r="E130" s="138" t="s">
        <v>2391</v>
      </c>
      <c r="F130" s="139" t="s">
        <v>2392</v>
      </c>
      <c r="G130" s="140" t="s">
        <v>655</v>
      </c>
      <c r="H130" s="141">
        <v>1</v>
      </c>
      <c r="I130" s="242"/>
      <c r="J130" s="142">
        <f>ROUND(I130*H130,2)</f>
        <v>0</v>
      </c>
      <c r="K130" s="143"/>
      <c r="L130" s="31"/>
      <c r="M130" s="144" t="s">
        <v>1</v>
      </c>
      <c r="N130" s="145" t="s">
        <v>39</v>
      </c>
      <c r="O130" s="146">
        <v>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48" t="s">
        <v>138</v>
      </c>
      <c r="AT130" s="148" t="s">
        <v>134</v>
      </c>
      <c r="AU130" s="148" t="s">
        <v>84</v>
      </c>
      <c r="AY130" s="18" t="s">
        <v>133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8" t="s">
        <v>82</v>
      </c>
      <c r="BK130" s="149">
        <f>ROUND(I130*H130,2)</f>
        <v>0</v>
      </c>
      <c r="BL130" s="18" t="s">
        <v>138</v>
      </c>
      <c r="BM130" s="148" t="s">
        <v>84</v>
      </c>
    </row>
    <row r="131" spans="1:47" s="2" customFormat="1" ht="29.25">
      <c r="A131" s="30"/>
      <c r="B131" s="31"/>
      <c r="C131" s="30"/>
      <c r="D131" s="150" t="s">
        <v>139</v>
      </c>
      <c r="E131" s="30"/>
      <c r="F131" s="151" t="s">
        <v>2393</v>
      </c>
      <c r="G131" s="30"/>
      <c r="H131" s="30"/>
      <c r="I131" s="30"/>
      <c r="J131" s="30"/>
      <c r="K131" s="30"/>
      <c r="L131" s="31"/>
      <c r="M131" s="152"/>
      <c r="N131" s="153"/>
      <c r="O131" s="56"/>
      <c r="P131" s="56"/>
      <c r="Q131" s="56"/>
      <c r="R131" s="56"/>
      <c r="S131" s="56"/>
      <c r="T131" s="57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8" t="s">
        <v>139</v>
      </c>
      <c r="AU131" s="18" t="s">
        <v>84</v>
      </c>
    </row>
    <row r="132" spans="1:65" s="2" customFormat="1" ht="37.9" customHeight="1">
      <c r="A132" s="30"/>
      <c r="B132" s="136"/>
      <c r="C132" s="137" t="s">
        <v>84</v>
      </c>
      <c r="D132" s="137" t="s">
        <v>134</v>
      </c>
      <c r="E132" s="138" t="s">
        <v>2394</v>
      </c>
      <c r="F132" s="139" t="s">
        <v>2395</v>
      </c>
      <c r="G132" s="140" t="s">
        <v>655</v>
      </c>
      <c r="H132" s="141">
        <v>1</v>
      </c>
      <c r="I132" s="242"/>
      <c r="J132" s="142">
        <f>ROUND(I132*H132,2)</f>
        <v>0</v>
      </c>
      <c r="K132" s="143"/>
      <c r="L132" s="31"/>
      <c r="M132" s="144" t="s">
        <v>1</v>
      </c>
      <c r="N132" s="145" t="s">
        <v>39</v>
      </c>
      <c r="O132" s="146">
        <v>0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8" t="s">
        <v>138</v>
      </c>
      <c r="AT132" s="148" t="s">
        <v>134</v>
      </c>
      <c r="AU132" s="148" t="s">
        <v>84</v>
      </c>
      <c r="AY132" s="18" t="s">
        <v>133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8" t="s">
        <v>82</v>
      </c>
      <c r="BK132" s="149">
        <f>ROUND(I132*H132,2)</f>
        <v>0</v>
      </c>
      <c r="BL132" s="18" t="s">
        <v>138</v>
      </c>
      <c r="BM132" s="148" t="s">
        <v>138</v>
      </c>
    </row>
    <row r="133" spans="1:65" s="2" customFormat="1" ht="33" customHeight="1">
      <c r="A133" s="30"/>
      <c r="B133" s="136"/>
      <c r="C133" s="137" t="s">
        <v>144</v>
      </c>
      <c r="D133" s="137" t="s">
        <v>134</v>
      </c>
      <c r="E133" s="138" t="s">
        <v>2396</v>
      </c>
      <c r="F133" s="139" t="s">
        <v>2397</v>
      </c>
      <c r="G133" s="140" t="s">
        <v>262</v>
      </c>
      <c r="H133" s="141">
        <v>0.502</v>
      </c>
      <c r="I133" s="242"/>
      <c r="J133" s="142">
        <f>ROUND(I133*H133,2)</f>
        <v>0</v>
      </c>
      <c r="K133" s="143"/>
      <c r="L133" s="31"/>
      <c r="M133" s="144" t="s">
        <v>1</v>
      </c>
      <c r="N133" s="145" t="s">
        <v>39</v>
      </c>
      <c r="O133" s="146">
        <v>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48" t="s">
        <v>138</v>
      </c>
      <c r="AT133" s="148" t="s">
        <v>134</v>
      </c>
      <c r="AU133" s="148" t="s">
        <v>84</v>
      </c>
      <c r="AY133" s="18" t="s">
        <v>133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8" t="s">
        <v>82</v>
      </c>
      <c r="BK133" s="149">
        <f>ROUND(I133*H133,2)</f>
        <v>0</v>
      </c>
      <c r="BL133" s="18" t="s">
        <v>138</v>
      </c>
      <c r="BM133" s="148" t="s">
        <v>148</v>
      </c>
    </row>
    <row r="134" spans="2:51" s="14" customFormat="1" ht="11.25">
      <c r="B134" s="170"/>
      <c r="D134" s="150" t="s">
        <v>230</v>
      </c>
      <c r="E134" s="171" t="s">
        <v>1</v>
      </c>
      <c r="F134" s="172" t="s">
        <v>2398</v>
      </c>
      <c r="H134" s="173">
        <v>0.502</v>
      </c>
      <c r="L134" s="170"/>
      <c r="M134" s="174"/>
      <c r="N134" s="175"/>
      <c r="O134" s="175"/>
      <c r="P134" s="175"/>
      <c r="Q134" s="175"/>
      <c r="R134" s="175"/>
      <c r="S134" s="175"/>
      <c r="T134" s="176"/>
      <c r="AT134" s="171" t="s">
        <v>230</v>
      </c>
      <c r="AU134" s="171" t="s">
        <v>84</v>
      </c>
      <c r="AV134" s="14" t="s">
        <v>84</v>
      </c>
      <c r="AW134" s="14" t="s">
        <v>30</v>
      </c>
      <c r="AX134" s="14" t="s">
        <v>74</v>
      </c>
      <c r="AY134" s="171" t="s">
        <v>133</v>
      </c>
    </row>
    <row r="135" spans="2:51" s="15" customFormat="1" ht="11.25">
      <c r="B135" s="177"/>
      <c r="D135" s="150" t="s">
        <v>230</v>
      </c>
      <c r="E135" s="178" t="s">
        <v>1</v>
      </c>
      <c r="F135" s="179" t="s">
        <v>233</v>
      </c>
      <c r="H135" s="180">
        <v>0.502</v>
      </c>
      <c r="L135" s="177"/>
      <c r="M135" s="181"/>
      <c r="N135" s="182"/>
      <c r="O135" s="182"/>
      <c r="P135" s="182"/>
      <c r="Q135" s="182"/>
      <c r="R135" s="182"/>
      <c r="S135" s="182"/>
      <c r="T135" s="183"/>
      <c r="AT135" s="178" t="s">
        <v>230</v>
      </c>
      <c r="AU135" s="178" t="s">
        <v>84</v>
      </c>
      <c r="AV135" s="15" t="s">
        <v>138</v>
      </c>
      <c r="AW135" s="15" t="s">
        <v>30</v>
      </c>
      <c r="AX135" s="15" t="s">
        <v>82</v>
      </c>
      <c r="AY135" s="178" t="s">
        <v>133</v>
      </c>
    </row>
    <row r="136" spans="1:65" s="2" customFormat="1" ht="33" customHeight="1">
      <c r="A136" s="30"/>
      <c r="B136" s="136"/>
      <c r="C136" s="137" t="s">
        <v>138</v>
      </c>
      <c r="D136" s="137" t="s">
        <v>134</v>
      </c>
      <c r="E136" s="138" t="s">
        <v>2399</v>
      </c>
      <c r="F136" s="139" t="s">
        <v>2400</v>
      </c>
      <c r="G136" s="140" t="s">
        <v>262</v>
      </c>
      <c r="H136" s="141">
        <v>0.502</v>
      </c>
      <c r="I136" s="242"/>
      <c r="J136" s="142">
        <f>ROUND(I136*H136,2)</f>
        <v>0</v>
      </c>
      <c r="K136" s="143"/>
      <c r="L136" s="31"/>
      <c r="M136" s="144" t="s">
        <v>1</v>
      </c>
      <c r="N136" s="145" t="s">
        <v>39</v>
      </c>
      <c r="O136" s="146">
        <v>0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48" t="s">
        <v>138</v>
      </c>
      <c r="AT136" s="148" t="s">
        <v>134</v>
      </c>
      <c r="AU136" s="148" t="s">
        <v>84</v>
      </c>
      <c r="AY136" s="18" t="s">
        <v>133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8" t="s">
        <v>82</v>
      </c>
      <c r="BK136" s="149">
        <f>ROUND(I136*H136,2)</f>
        <v>0</v>
      </c>
      <c r="BL136" s="18" t="s">
        <v>138</v>
      </c>
      <c r="BM136" s="148" t="s">
        <v>152</v>
      </c>
    </row>
    <row r="137" spans="1:65" s="2" customFormat="1" ht="37.9" customHeight="1">
      <c r="A137" s="30"/>
      <c r="B137" s="136"/>
      <c r="C137" s="137" t="s">
        <v>132</v>
      </c>
      <c r="D137" s="137" t="s">
        <v>134</v>
      </c>
      <c r="E137" s="138" t="s">
        <v>2401</v>
      </c>
      <c r="F137" s="139" t="s">
        <v>2402</v>
      </c>
      <c r="G137" s="140" t="s">
        <v>262</v>
      </c>
      <c r="H137" s="141">
        <v>73</v>
      </c>
      <c r="I137" s="242"/>
      <c r="J137" s="142">
        <f>ROUND(I137*H137,2)</f>
        <v>0</v>
      </c>
      <c r="K137" s="143"/>
      <c r="L137" s="31"/>
      <c r="M137" s="144" t="s">
        <v>1</v>
      </c>
      <c r="N137" s="145" t="s">
        <v>39</v>
      </c>
      <c r="O137" s="146">
        <v>0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48" t="s">
        <v>138</v>
      </c>
      <c r="AT137" s="148" t="s">
        <v>134</v>
      </c>
      <c r="AU137" s="148" t="s">
        <v>84</v>
      </c>
      <c r="AY137" s="18" t="s">
        <v>133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8" t="s">
        <v>82</v>
      </c>
      <c r="BK137" s="149">
        <f>ROUND(I137*H137,2)</f>
        <v>0</v>
      </c>
      <c r="BL137" s="18" t="s">
        <v>138</v>
      </c>
      <c r="BM137" s="148" t="s">
        <v>155</v>
      </c>
    </row>
    <row r="138" spans="1:47" s="2" customFormat="1" ht="19.5">
      <c r="A138" s="30"/>
      <c r="B138" s="31"/>
      <c r="C138" s="30"/>
      <c r="D138" s="150" t="s">
        <v>139</v>
      </c>
      <c r="E138" s="30"/>
      <c r="F138" s="151" t="s">
        <v>2403</v>
      </c>
      <c r="G138" s="30"/>
      <c r="H138" s="30"/>
      <c r="I138" s="30"/>
      <c r="J138" s="30"/>
      <c r="K138" s="30"/>
      <c r="L138" s="31"/>
      <c r="M138" s="152"/>
      <c r="N138" s="153"/>
      <c r="O138" s="56"/>
      <c r="P138" s="56"/>
      <c r="Q138" s="56"/>
      <c r="R138" s="56"/>
      <c r="S138" s="56"/>
      <c r="T138" s="57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8" t="s">
        <v>139</v>
      </c>
      <c r="AU138" s="18" t="s">
        <v>84</v>
      </c>
    </row>
    <row r="139" spans="1:65" s="2" customFormat="1" ht="24.2" customHeight="1">
      <c r="A139" s="30"/>
      <c r="B139" s="136"/>
      <c r="C139" s="137" t="s">
        <v>148</v>
      </c>
      <c r="D139" s="137" t="s">
        <v>134</v>
      </c>
      <c r="E139" s="138" t="s">
        <v>2404</v>
      </c>
      <c r="F139" s="139" t="s">
        <v>2405</v>
      </c>
      <c r="G139" s="140" t="s">
        <v>247</v>
      </c>
      <c r="H139" s="141">
        <v>0.5</v>
      </c>
      <c r="I139" s="242"/>
      <c r="J139" s="142">
        <f>ROUND(I139*H139,2)</f>
        <v>0</v>
      </c>
      <c r="K139" s="143"/>
      <c r="L139" s="31"/>
      <c r="M139" s="144" t="s">
        <v>1</v>
      </c>
      <c r="N139" s="145" t="s">
        <v>39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48" t="s">
        <v>138</v>
      </c>
      <c r="AT139" s="148" t="s">
        <v>134</v>
      </c>
      <c r="AU139" s="148" t="s">
        <v>84</v>
      </c>
      <c r="AY139" s="18" t="s">
        <v>133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8" t="s">
        <v>82</v>
      </c>
      <c r="BK139" s="149">
        <f>ROUND(I139*H139,2)</f>
        <v>0</v>
      </c>
      <c r="BL139" s="18" t="s">
        <v>138</v>
      </c>
      <c r="BM139" s="148" t="s">
        <v>160</v>
      </c>
    </row>
    <row r="140" spans="2:63" s="11" customFormat="1" ht="25.9" customHeight="1">
      <c r="B140" s="126"/>
      <c r="D140" s="127" t="s">
        <v>73</v>
      </c>
      <c r="E140" s="128" t="s">
        <v>1748</v>
      </c>
      <c r="F140" s="128" t="s">
        <v>2406</v>
      </c>
      <c r="J140" s="129">
        <f>BK140</f>
        <v>0</v>
      </c>
      <c r="L140" s="126"/>
      <c r="M140" s="130"/>
      <c r="N140" s="131"/>
      <c r="O140" s="131"/>
      <c r="P140" s="132">
        <f>P141+P160+P172+P187+P188+P210+P228+P231</f>
        <v>0</v>
      </c>
      <c r="Q140" s="131"/>
      <c r="R140" s="132">
        <f>R141+R160+R172+R187+R188+R210+R228+R231</f>
        <v>0</v>
      </c>
      <c r="S140" s="131"/>
      <c r="T140" s="133">
        <f>T141+T160+T172+T187+T188+T210+T228+T231</f>
        <v>0</v>
      </c>
      <c r="AR140" s="127" t="s">
        <v>82</v>
      </c>
      <c r="AT140" s="134" t="s">
        <v>73</v>
      </c>
      <c r="AU140" s="134" t="s">
        <v>74</v>
      </c>
      <c r="AY140" s="127" t="s">
        <v>133</v>
      </c>
      <c r="BK140" s="135">
        <f>BK141+BK160+BK172+BK187+BK188+BK210+BK228+BK231</f>
        <v>0</v>
      </c>
    </row>
    <row r="141" spans="2:63" s="11" customFormat="1" ht="22.9" customHeight="1">
      <c r="B141" s="126"/>
      <c r="D141" s="127" t="s">
        <v>73</v>
      </c>
      <c r="E141" s="162" t="s">
        <v>1758</v>
      </c>
      <c r="F141" s="162" t="s">
        <v>2407</v>
      </c>
      <c r="J141" s="163">
        <f>BK141</f>
        <v>0</v>
      </c>
      <c r="L141" s="126"/>
      <c r="M141" s="130"/>
      <c r="N141" s="131"/>
      <c r="O141" s="131"/>
      <c r="P141" s="132">
        <f>SUM(P142:P159)</f>
        <v>0</v>
      </c>
      <c r="Q141" s="131"/>
      <c r="R141" s="132">
        <f>SUM(R142:R159)</f>
        <v>0</v>
      </c>
      <c r="S141" s="131"/>
      <c r="T141" s="133">
        <f>SUM(T142:T159)</f>
        <v>0</v>
      </c>
      <c r="AR141" s="127" t="s">
        <v>82</v>
      </c>
      <c r="AT141" s="134" t="s">
        <v>73</v>
      </c>
      <c r="AU141" s="134" t="s">
        <v>82</v>
      </c>
      <c r="AY141" s="127" t="s">
        <v>133</v>
      </c>
      <c r="BK141" s="135">
        <f>SUM(BK142:BK159)</f>
        <v>0</v>
      </c>
    </row>
    <row r="142" spans="1:65" s="2" customFormat="1" ht="16.5" customHeight="1">
      <c r="A142" s="30"/>
      <c r="B142" s="136"/>
      <c r="C142" s="137" t="s">
        <v>163</v>
      </c>
      <c r="D142" s="137" t="s">
        <v>134</v>
      </c>
      <c r="E142" s="138" t="s">
        <v>2408</v>
      </c>
      <c r="F142" s="139" t="s">
        <v>2409</v>
      </c>
      <c r="G142" s="140" t="s">
        <v>655</v>
      </c>
      <c r="H142" s="141">
        <v>1</v>
      </c>
      <c r="I142" s="242"/>
      <c r="J142" s="142">
        <f>ROUND(I142*H142,2)</f>
        <v>0</v>
      </c>
      <c r="K142" s="143"/>
      <c r="L142" s="31"/>
      <c r="M142" s="144" t="s">
        <v>1</v>
      </c>
      <c r="N142" s="145" t="s">
        <v>39</v>
      </c>
      <c r="O142" s="146">
        <v>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8" t="s">
        <v>138</v>
      </c>
      <c r="AT142" s="148" t="s">
        <v>134</v>
      </c>
      <c r="AU142" s="148" t="s">
        <v>84</v>
      </c>
      <c r="AY142" s="18" t="s">
        <v>133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8" t="s">
        <v>82</v>
      </c>
      <c r="BK142" s="149">
        <f>ROUND(I142*H142,2)</f>
        <v>0</v>
      </c>
      <c r="BL142" s="18" t="s">
        <v>138</v>
      </c>
      <c r="BM142" s="148" t="s">
        <v>165</v>
      </c>
    </row>
    <row r="143" spans="1:47" s="2" customFormat="1" ht="29.25">
      <c r="A143" s="30"/>
      <c r="B143" s="31"/>
      <c r="C143" s="30"/>
      <c r="D143" s="150" t="s">
        <v>139</v>
      </c>
      <c r="E143" s="30"/>
      <c r="F143" s="151" t="s">
        <v>2410</v>
      </c>
      <c r="G143" s="30"/>
      <c r="H143" s="30"/>
      <c r="I143" s="30"/>
      <c r="J143" s="30"/>
      <c r="K143" s="30"/>
      <c r="L143" s="31"/>
      <c r="M143" s="152"/>
      <c r="N143" s="153"/>
      <c r="O143" s="56"/>
      <c r="P143" s="56"/>
      <c r="Q143" s="56"/>
      <c r="R143" s="56"/>
      <c r="S143" s="56"/>
      <c r="T143" s="57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8" t="s">
        <v>139</v>
      </c>
      <c r="AU143" s="18" t="s">
        <v>84</v>
      </c>
    </row>
    <row r="144" spans="1:65" s="2" customFormat="1" ht="16.5" customHeight="1">
      <c r="A144" s="30"/>
      <c r="B144" s="136"/>
      <c r="C144" s="137" t="s">
        <v>152</v>
      </c>
      <c r="D144" s="137" t="s">
        <v>134</v>
      </c>
      <c r="E144" s="138" t="s">
        <v>2411</v>
      </c>
      <c r="F144" s="139" t="s">
        <v>2412</v>
      </c>
      <c r="G144" s="140" t="s">
        <v>229</v>
      </c>
      <c r="H144" s="141">
        <v>1</v>
      </c>
      <c r="I144" s="242"/>
      <c r="J144" s="142">
        <f aca="true" t="shared" si="0" ref="J144:J159">ROUND(I144*H144,2)</f>
        <v>0</v>
      </c>
      <c r="K144" s="143"/>
      <c r="L144" s="31"/>
      <c r="M144" s="144" t="s">
        <v>1</v>
      </c>
      <c r="N144" s="145" t="s">
        <v>39</v>
      </c>
      <c r="O144" s="146">
        <v>0</v>
      </c>
      <c r="P144" s="146">
        <f aca="true" t="shared" si="1" ref="P144:P159">O144*H144</f>
        <v>0</v>
      </c>
      <c r="Q144" s="146">
        <v>0</v>
      </c>
      <c r="R144" s="146">
        <f aca="true" t="shared" si="2" ref="R144:R159">Q144*H144</f>
        <v>0</v>
      </c>
      <c r="S144" s="146">
        <v>0</v>
      </c>
      <c r="T144" s="147">
        <f aca="true" t="shared" si="3" ref="T144:T159"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48" t="s">
        <v>138</v>
      </c>
      <c r="AT144" s="148" t="s">
        <v>134</v>
      </c>
      <c r="AU144" s="148" t="s">
        <v>84</v>
      </c>
      <c r="AY144" s="18" t="s">
        <v>133</v>
      </c>
      <c r="BE144" s="149">
        <f aca="true" t="shared" si="4" ref="BE144:BE159">IF(N144="základní",J144,0)</f>
        <v>0</v>
      </c>
      <c r="BF144" s="149">
        <f aca="true" t="shared" si="5" ref="BF144:BF159">IF(N144="snížená",J144,0)</f>
        <v>0</v>
      </c>
      <c r="BG144" s="149">
        <f aca="true" t="shared" si="6" ref="BG144:BG159">IF(N144="zákl. přenesená",J144,0)</f>
        <v>0</v>
      </c>
      <c r="BH144" s="149">
        <f aca="true" t="shared" si="7" ref="BH144:BH159">IF(N144="sníž. přenesená",J144,0)</f>
        <v>0</v>
      </c>
      <c r="BI144" s="149">
        <f aca="true" t="shared" si="8" ref="BI144:BI159">IF(N144="nulová",J144,0)</f>
        <v>0</v>
      </c>
      <c r="BJ144" s="18" t="s">
        <v>82</v>
      </c>
      <c r="BK144" s="149">
        <f aca="true" t="shared" si="9" ref="BK144:BK159">ROUND(I144*H144,2)</f>
        <v>0</v>
      </c>
      <c r="BL144" s="18" t="s">
        <v>138</v>
      </c>
      <c r="BM144" s="148" t="s">
        <v>169</v>
      </c>
    </row>
    <row r="145" spans="1:65" s="2" customFormat="1" ht="24.2" customHeight="1">
      <c r="A145" s="30"/>
      <c r="B145" s="136"/>
      <c r="C145" s="137" t="s">
        <v>172</v>
      </c>
      <c r="D145" s="137" t="s">
        <v>134</v>
      </c>
      <c r="E145" s="138" t="s">
        <v>2413</v>
      </c>
      <c r="F145" s="139" t="s">
        <v>2414</v>
      </c>
      <c r="G145" s="140" t="s">
        <v>655</v>
      </c>
      <c r="H145" s="141">
        <v>1</v>
      </c>
      <c r="I145" s="242"/>
      <c r="J145" s="142">
        <f t="shared" si="0"/>
        <v>0</v>
      </c>
      <c r="K145" s="143"/>
      <c r="L145" s="31"/>
      <c r="M145" s="144" t="s">
        <v>1</v>
      </c>
      <c r="N145" s="145" t="s">
        <v>39</v>
      </c>
      <c r="O145" s="146">
        <v>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48" t="s">
        <v>138</v>
      </c>
      <c r="AT145" s="148" t="s">
        <v>134</v>
      </c>
      <c r="AU145" s="148" t="s">
        <v>84</v>
      </c>
      <c r="AY145" s="18" t="s">
        <v>133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8" t="s">
        <v>82</v>
      </c>
      <c r="BK145" s="149">
        <f t="shared" si="9"/>
        <v>0</v>
      </c>
      <c r="BL145" s="18" t="s">
        <v>138</v>
      </c>
      <c r="BM145" s="148" t="s">
        <v>175</v>
      </c>
    </row>
    <row r="146" spans="1:65" s="2" customFormat="1" ht="16.5" customHeight="1">
      <c r="A146" s="30"/>
      <c r="B146" s="136"/>
      <c r="C146" s="137" t="s">
        <v>155</v>
      </c>
      <c r="D146" s="137" t="s">
        <v>134</v>
      </c>
      <c r="E146" s="138" t="s">
        <v>2415</v>
      </c>
      <c r="F146" s="139" t="s">
        <v>2416</v>
      </c>
      <c r="G146" s="140" t="s">
        <v>229</v>
      </c>
      <c r="H146" s="141">
        <v>0.77</v>
      </c>
      <c r="I146" s="242"/>
      <c r="J146" s="142">
        <f t="shared" si="0"/>
        <v>0</v>
      </c>
      <c r="K146" s="143"/>
      <c r="L146" s="31"/>
      <c r="M146" s="144" t="s">
        <v>1</v>
      </c>
      <c r="N146" s="145" t="s">
        <v>39</v>
      </c>
      <c r="O146" s="146">
        <v>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48" t="s">
        <v>138</v>
      </c>
      <c r="AT146" s="148" t="s">
        <v>134</v>
      </c>
      <c r="AU146" s="148" t="s">
        <v>84</v>
      </c>
      <c r="AY146" s="18" t="s">
        <v>133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8" t="s">
        <v>82</v>
      </c>
      <c r="BK146" s="149">
        <f t="shared" si="9"/>
        <v>0</v>
      </c>
      <c r="BL146" s="18" t="s">
        <v>138</v>
      </c>
      <c r="BM146" s="148" t="s">
        <v>179</v>
      </c>
    </row>
    <row r="147" spans="1:65" s="2" customFormat="1" ht="16.5" customHeight="1">
      <c r="A147" s="30"/>
      <c r="B147" s="136"/>
      <c r="C147" s="137" t="s">
        <v>181</v>
      </c>
      <c r="D147" s="137" t="s">
        <v>134</v>
      </c>
      <c r="E147" s="138" t="s">
        <v>2417</v>
      </c>
      <c r="F147" s="139" t="s">
        <v>2418</v>
      </c>
      <c r="G147" s="140" t="s">
        <v>2419</v>
      </c>
      <c r="H147" s="141">
        <v>0.77</v>
      </c>
      <c r="I147" s="242"/>
      <c r="J147" s="142">
        <f t="shared" si="0"/>
        <v>0</v>
      </c>
      <c r="K147" s="143"/>
      <c r="L147" s="31"/>
      <c r="M147" s="144" t="s">
        <v>1</v>
      </c>
      <c r="N147" s="145" t="s">
        <v>39</v>
      </c>
      <c r="O147" s="146">
        <v>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48" t="s">
        <v>138</v>
      </c>
      <c r="AT147" s="148" t="s">
        <v>134</v>
      </c>
      <c r="AU147" s="148" t="s">
        <v>84</v>
      </c>
      <c r="AY147" s="18" t="s">
        <v>133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8" t="s">
        <v>82</v>
      </c>
      <c r="BK147" s="149">
        <f t="shared" si="9"/>
        <v>0</v>
      </c>
      <c r="BL147" s="18" t="s">
        <v>138</v>
      </c>
      <c r="BM147" s="148" t="s">
        <v>184</v>
      </c>
    </row>
    <row r="148" spans="1:65" s="2" customFormat="1" ht="24.2" customHeight="1">
      <c r="A148" s="30"/>
      <c r="B148" s="136"/>
      <c r="C148" s="137" t="s">
        <v>160</v>
      </c>
      <c r="D148" s="137" t="s">
        <v>134</v>
      </c>
      <c r="E148" s="138" t="s">
        <v>2420</v>
      </c>
      <c r="F148" s="139" t="s">
        <v>2421</v>
      </c>
      <c r="G148" s="140" t="s">
        <v>229</v>
      </c>
      <c r="H148" s="141">
        <v>1.6</v>
      </c>
      <c r="I148" s="242"/>
      <c r="J148" s="142">
        <f t="shared" si="0"/>
        <v>0</v>
      </c>
      <c r="K148" s="143"/>
      <c r="L148" s="31"/>
      <c r="M148" s="144" t="s">
        <v>1</v>
      </c>
      <c r="N148" s="145" t="s">
        <v>39</v>
      </c>
      <c r="O148" s="146">
        <v>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8" t="s">
        <v>138</v>
      </c>
      <c r="AT148" s="148" t="s">
        <v>134</v>
      </c>
      <c r="AU148" s="148" t="s">
        <v>84</v>
      </c>
      <c r="AY148" s="18" t="s">
        <v>133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8" t="s">
        <v>82</v>
      </c>
      <c r="BK148" s="149">
        <f t="shared" si="9"/>
        <v>0</v>
      </c>
      <c r="BL148" s="18" t="s">
        <v>138</v>
      </c>
      <c r="BM148" s="148" t="s">
        <v>187</v>
      </c>
    </row>
    <row r="149" spans="1:65" s="2" customFormat="1" ht="24.2" customHeight="1">
      <c r="A149" s="30"/>
      <c r="B149" s="136"/>
      <c r="C149" s="137" t="s">
        <v>191</v>
      </c>
      <c r="D149" s="137" t="s">
        <v>134</v>
      </c>
      <c r="E149" s="138" t="s">
        <v>2422</v>
      </c>
      <c r="F149" s="139" t="s">
        <v>2423</v>
      </c>
      <c r="G149" s="140" t="s">
        <v>229</v>
      </c>
      <c r="H149" s="141">
        <v>0.8</v>
      </c>
      <c r="I149" s="242"/>
      <c r="J149" s="142">
        <f t="shared" si="0"/>
        <v>0</v>
      </c>
      <c r="K149" s="143"/>
      <c r="L149" s="31"/>
      <c r="M149" s="144" t="s">
        <v>1</v>
      </c>
      <c r="N149" s="145" t="s">
        <v>39</v>
      </c>
      <c r="O149" s="146">
        <v>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48" t="s">
        <v>138</v>
      </c>
      <c r="AT149" s="148" t="s">
        <v>134</v>
      </c>
      <c r="AU149" s="148" t="s">
        <v>84</v>
      </c>
      <c r="AY149" s="18" t="s">
        <v>133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8" t="s">
        <v>82</v>
      </c>
      <c r="BK149" s="149">
        <f t="shared" si="9"/>
        <v>0</v>
      </c>
      <c r="BL149" s="18" t="s">
        <v>138</v>
      </c>
      <c r="BM149" s="148" t="s">
        <v>195</v>
      </c>
    </row>
    <row r="150" spans="1:65" s="2" customFormat="1" ht="24.2" customHeight="1">
      <c r="A150" s="30"/>
      <c r="B150" s="136"/>
      <c r="C150" s="137" t="s">
        <v>165</v>
      </c>
      <c r="D150" s="137" t="s">
        <v>134</v>
      </c>
      <c r="E150" s="138" t="s">
        <v>2424</v>
      </c>
      <c r="F150" s="139" t="s">
        <v>2425</v>
      </c>
      <c r="G150" s="140" t="s">
        <v>655</v>
      </c>
      <c r="H150" s="141">
        <v>1</v>
      </c>
      <c r="I150" s="242"/>
      <c r="J150" s="142">
        <f t="shared" si="0"/>
        <v>0</v>
      </c>
      <c r="K150" s="143"/>
      <c r="L150" s="31"/>
      <c r="M150" s="144" t="s">
        <v>1</v>
      </c>
      <c r="N150" s="145" t="s">
        <v>39</v>
      </c>
      <c r="O150" s="146">
        <v>0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48" t="s">
        <v>138</v>
      </c>
      <c r="AT150" s="148" t="s">
        <v>134</v>
      </c>
      <c r="AU150" s="148" t="s">
        <v>84</v>
      </c>
      <c r="AY150" s="18" t="s">
        <v>133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8" t="s">
        <v>82</v>
      </c>
      <c r="BK150" s="149">
        <f t="shared" si="9"/>
        <v>0</v>
      </c>
      <c r="BL150" s="18" t="s">
        <v>138</v>
      </c>
      <c r="BM150" s="148" t="s">
        <v>199</v>
      </c>
    </row>
    <row r="151" spans="1:65" s="2" customFormat="1" ht="21.75" customHeight="1">
      <c r="A151" s="30"/>
      <c r="B151" s="136"/>
      <c r="C151" s="137" t="s">
        <v>8</v>
      </c>
      <c r="D151" s="137" t="s">
        <v>134</v>
      </c>
      <c r="E151" s="138" t="s">
        <v>2426</v>
      </c>
      <c r="F151" s="139" t="s">
        <v>2427</v>
      </c>
      <c r="G151" s="140" t="s">
        <v>240</v>
      </c>
      <c r="H151" s="141">
        <v>6</v>
      </c>
      <c r="I151" s="242"/>
      <c r="J151" s="142">
        <f t="shared" si="0"/>
        <v>0</v>
      </c>
      <c r="K151" s="143"/>
      <c r="L151" s="31"/>
      <c r="M151" s="144" t="s">
        <v>1</v>
      </c>
      <c r="N151" s="145" t="s">
        <v>39</v>
      </c>
      <c r="O151" s="146">
        <v>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48" t="s">
        <v>138</v>
      </c>
      <c r="AT151" s="148" t="s">
        <v>134</v>
      </c>
      <c r="AU151" s="148" t="s">
        <v>84</v>
      </c>
      <c r="AY151" s="18" t="s">
        <v>133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8" t="s">
        <v>82</v>
      </c>
      <c r="BK151" s="149">
        <f t="shared" si="9"/>
        <v>0</v>
      </c>
      <c r="BL151" s="18" t="s">
        <v>138</v>
      </c>
      <c r="BM151" s="148" t="s">
        <v>276</v>
      </c>
    </row>
    <row r="152" spans="1:65" s="2" customFormat="1" ht="21.75" customHeight="1">
      <c r="A152" s="30"/>
      <c r="B152" s="136"/>
      <c r="C152" s="137" t="s">
        <v>169</v>
      </c>
      <c r="D152" s="137" t="s">
        <v>134</v>
      </c>
      <c r="E152" s="138" t="s">
        <v>2428</v>
      </c>
      <c r="F152" s="139" t="s">
        <v>2429</v>
      </c>
      <c r="G152" s="140" t="s">
        <v>655</v>
      </c>
      <c r="H152" s="141">
        <v>1</v>
      </c>
      <c r="I152" s="242"/>
      <c r="J152" s="142">
        <f t="shared" si="0"/>
        <v>0</v>
      </c>
      <c r="K152" s="143"/>
      <c r="L152" s="31"/>
      <c r="M152" s="144" t="s">
        <v>1</v>
      </c>
      <c r="N152" s="145" t="s">
        <v>39</v>
      </c>
      <c r="O152" s="146">
        <v>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48" t="s">
        <v>138</v>
      </c>
      <c r="AT152" s="148" t="s">
        <v>134</v>
      </c>
      <c r="AU152" s="148" t="s">
        <v>84</v>
      </c>
      <c r="AY152" s="18" t="s">
        <v>133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8" t="s">
        <v>82</v>
      </c>
      <c r="BK152" s="149">
        <f t="shared" si="9"/>
        <v>0</v>
      </c>
      <c r="BL152" s="18" t="s">
        <v>138</v>
      </c>
      <c r="BM152" s="148" t="s">
        <v>281</v>
      </c>
    </row>
    <row r="153" spans="1:65" s="2" customFormat="1" ht="21.75" customHeight="1">
      <c r="A153" s="30"/>
      <c r="B153" s="136"/>
      <c r="C153" s="137" t="s">
        <v>283</v>
      </c>
      <c r="D153" s="137" t="s">
        <v>134</v>
      </c>
      <c r="E153" s="138" t="s">
        <v>2430</v>
      </c>
      <c r="F153" s="139" t="s">
        <v>2431</v>
      </c>
      <c r="G153" s="140" t="s">
        <v>1999</v>
      </c>
      <c r="H153" s="141">
        <v>0.2</v>
      </c>
      <c r="I153" s="242"/>
      <c r="J153" s="142">
        <f t="shared" si="0"/>
        <v>0</v>
      </c>
      <c r="K153" s="143"/>
      <c r="L153" s="31"/>
      <c r="M153" s="144" t="s">
        <v>1</v>
      </c>
      <c r="N153" s="145" t="s">
        <v>39</v>
      </c>
      <c r="O153" s="146">
        <v>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48" t="s">
        <v>138</v>
      </c>
      <c r="AT153" s="148" t="s">
        <v>134</v>
      </c>
      <c r="AU153" s="148" t="s">
        <v>84</v>
      </c>
      <c r="AY153" s="18" t="s">
        <v>133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8" t="s">
        <v>82</v>
      </c>
      <c r="BK153" s="149">
        <f t="shared" si="9"/>
        <v>0</v>
      </c>
      <c r="BL153" s="18" t="s">
        <v>138</v>
      </c>
      <c r="BM153" s="148" t="s">
        <v>286</v>
      </c>
    </row>
    <row r="154" spans="1:65" s="2" customFormat="1" ht="24.2" customHeight="1">
      <c r="A154" s="30"/>
      <c r="B154" s="136"/>
      <c r="C154" s="137" t="s">
        <v>175</v>
      </c>
      <c r="D154" s="137" t="s">
        <v>134</v>
      </c>
      <c r="E154" s="138" t="s">
        <v>2432</v>
      </c>
      <c r="F154" s="139" t="s">
        <v>2433</v>
      </c>
      <c r="G154" s="140" t="s">
        <v>2419</v>
      </c>
      <c r="H154" s="141">
        <v>0.6</v>
      </c>
      <c r="I154" s="242"/>
      <c r="J154" s="142">
        <f t="shared" si="0"/>
        <v>0</v>
      </c>
      <c r="K154" s="143"/>
      <c r="L154" s="31"/>
      <c r="M154" s="144" t="s">
        <v>1</v>
      </c>
      <c r="N154" s="145" t="s">
        <v>39</v>
      </c>
      <c r="O154" s="146">
        <v>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48" t="s">
        <v>138</v>
      </c>
      <c r="AT154" s="148" t="s">
        <v>134</v>
      </c>
      <c r="AU154" s="148" t="s">
        <v>84</v>
      </c>
      <c r="AY154" s="18" t="s">
        <v>133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8" t="s">
        <v>82</v>
      </c>
      <c r="BK154" s="149">
        <f t="shared" si="9"/>
        <v>0</v>
      </c>
      <c r="BL154" s="18" t="s">
        <v>138</v>
      </c>
      <c r="BM154" s="148" t="s">
        <v>290</v>
      </c>
    </row>
    <row r="155" spans="1:65" s="2" customFormat="1" ht="21.75" customHeight="1">
      <c r="A155" s="30"/>
      <c r="B155" s="136"/>
      <c r="C155" s="137" t="s">
        <v>302</v>
      </c>
      <c r="D155" s="137" t="s">
        <v>134</v>
      </c>
      <c r="E155" s="138" t="s">
        <v>2434</v>
      </c>
      <c r="F155" s="139" t="s">
        <v>2435</v>
      </c>
      <c r="G155" s="140" t="s">
        <v>262</v>
      </c>
      <c r="H155" s="141">
        <v>0.8</v>
      </c>
      <c r="I155" s="242"/>
      <c r="J155" s="142">
        <f t="shared" si="0"/>
        <v>0</v>
      </c>
      <c r="K155" s="143"/>
      <c r="L155" s="31"/>
      <c r="M155" s="144" t="s">
        <v>1</v>
      </c>
      <c r="N155" s="145" t="s">
        <v>39</v>
      </c>
      <c r="O155" s="146">
        <v>0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48" t="s">
        <v>138</v>
      </c>
      <c r="AT155" s="148" t="s">
        <v>134</v>
      </c>
      <c r="AU155" s="148" t="s">
        <v>84</v>
      </c>
      <c r="AY155" s="18" t="s">
        <v>133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8" t="s">
        <v>82</v>
      </c>
      <c r="BK155" s="149">
        <f t="shared" si="9"/>
        <v>0</v>
      </c>
      <c r="BL155" s="18" t="s">
        <v>138</v>
      </c>
      <c r="BM155" s="148" t="s">
        <v>305</v>
      </c>
    </row>
    <row r="156" spans="1:65" s="2" customFormat="1" ht="16.5" customHeight="1">
      <c r="A156" s="30"/>
      <c r="B156" s="136"/>
      <c r="C156" s="137" t="s">
        <v>179</v>
      </c>
      <c r="D156" s="137" t="s">
        <v>134</v>
      </c>
      <c r="E156" s="138" t="s">
        <v>2436</v>
      </c>
      <c r="F156" s="139" t="s">
        <v>2437</v>
      </c>
      <c r="G156" s="140" t="s">
        <v>229</v>
      </c>
      <c r="H156" s="141">
        <v>0.08</v>
      </c>
      <c r="I156" s="242"/>
      <c r="J156" s="142">
        <f t="shared" si="0"/>
        <v>0</v>
      </c>
      <c r="K156" s="143"/>
      <c r="L156" s="31"/>
      <c r="M156" s="144" t="s">
        <v>1</v>
      </c>
      <c r="N156" s="145" t="s">
        <v>39</v>
      </c>
      <c r="O156" s="146">
        <v>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48" t="s">
        <v>138</v>
      </c>
      <c r="AT156" s="148" t="s">
        <v>134</v>
      </c>
      <c r="AU156" s="148" t="s">
        <v>84</v>
      </c>
      <c r="AY156" s="18" t="s">
        <v>133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8" t="s">
        <v>82</v>
      </c>
      <c r="BK156" s="149">
        <f t="shared" si="9"/>
        <v>0</v>
      </c>
      <c r="BL156" s="18" t="s">
        <v>138</v>
      </c>
      <c r="BM156" s="148" t="s">
        <v>310</v>
      </c>
    </row>
    <row r="157" spans="1:65" s="2" customFormat="1" ht="16.5" customHeight="1">
      <c r="A157" s="30"/>
      <c r="B157" s="136"/>
      <c r="C157" s="137" t="s">
        <v>7</v>
      </c>
      <c r="D157" s="137" t="s">
        <v>134</v>
      </c>
      <c r="E157" s="138" t="s">
        <v>2438</v>
      </c>
      <c r="F157" s="139" t="s">
        <v>2439</v>
      </c>
      <c r="G157" s="140" t="s">
        <v>655</v>
      </c>
      <c r="H157" s="141">
        <v>1</v>
      </c>
      <c r="I157" s="242"/>
      <c r="J157" s="142">
        <f t="shared" si="0"/>
        <v>0</v>
      </c>
      <c r="K157" s="143"/>
      <c r="L157" s="31"/>
      <c r="M157" s="144" t="s">
        <v>1</v>
      </c>
      <c r="N157" s="145" t="s">
        <v>39</v>
      </c>
      <c r="O157" s="146">
        <v>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48" t="s">
        <v>138</v>
      </c>
      <c r="AT157" s="148" t="s">
        <v>134</v>
      </c>
      <c r="AU157" s="148" t="s">
        <v>84</v>
      </c>
      <c r="AY157" s="18" t="s">
        <v>133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8" t="s">
        <v>82</v>
      </c>
      <c r="BK157" s="149">
        <f t="shared" si="9"/>
        <v>0</v>
      </c>
      <c r="BL157" s="18" t="s">
        <v>138</v>
      </c>
      <c r="BM157" s="148" t="s">
        <v>315</v>
      </c>
    </row>
    <row r="158" spans="1:65" s="2" customFormat="1" ht="16.5" customHeight="1">
      <c r="A158" s="30"/>
      <c r="B158" s="136"/>
      <c r="C158" s="137" t="s">
        <v>184</v>
      </c>
      <c r="D158" s="137" t="s">
        <v>134</v>
      </c>
      <c r="E158" s="138" t="s">
        <v>2440</v>
      </c>
      <c r="F158" s="139" t="s">
        <v>2441</v>
      </c>
      <c r="G158" s="140" t="s">
        <v>229</v>
      </c>
      <c r="H158" s="141">
        <v>0.1</v>
      </c>
      <c r="I158" s="242"/>
      <c r="J158" s="142">
        <f t="shared" si="0"/>
        <v>0</v>
      </c>
      <c r="K158" s="143"/>
      <c r="L158" s="31"/>
      <c r="M158" s="144" t="s">
        <v>1</v>
      </c>
      <c r="N158" s="145" t="s">
        <v>39</v>
      </c>
      <c r="O158" s="146">
        <v>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48" t="s">
        <v>138</v>
      </c>
      <c r="AT158" s="148" t="s">
        <v>134</v>
      </c>
      <c r="AU158" s="148" t="s">
        <v>84</v>
      </c>
      <c r="AY158" s="18" t="s">
        <v>133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8" t="s">
        <v>82</v>
      </c>
      <c r="BK158" s="149">
        <f t="shared" si="9"/>
        <v>0</v>
      </c>
      <c r="BL158" s="18" t="s">
        <v>138</v>
      </c>
      <c r="BM158" s="148" t="s">
        <v>322</v>
      </c>
    </row>
    <row r="159" spans="1:65" s="2" customFormat="1" ht="16.5" customHeight="1">
      <c r="A159" s="30"/>
      <c r="B159" s="136"/>
      <c r="C159" s="137" t="s">
        <v>325</v>
      </c>
      <c r="D159" s="137" t="s">
        <v>134</v>
      </c>
      <c r="E159" s="138" t="s">
        <v>2442</v>
      </c>
      <c r="F159" s="139" t="s">
        <v>2443</v>
      </c>
      <c r="G159" s="140" t="s">
        <v>247</v>
      </c>
      <c r="H159" s="141">
        <v>3.766</v>
      </c>
      <c r="I159" s="242"/>
      <c r="J159" s="142">
        <f t="shared" si="0"/>
        <v>0</v>
      </c>
      <c r="K159" s="143"/>
      <c r="L159" s="31"/>
      <c r="M159" s="144" t="s">
        <v>1</v>
      </c>
      <c r="N159" s="145" t="s">
        <v>39</v>
      </c>
      <c r="O159" s="146">
        <v>0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48" t="s">
        <v>138</v>
      </c>
      <c r="AT159" s="148" t="s">
        <v>134</v>
      </c>
      <c r="AU159" s="148" t="s">
        <v>84</v>
      </c>
      <c r="AY159" s="18" t="s">
        <v>133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8" t="s">
        <v>82</v>
      </c>
      <c r="BK159" s="149">
        <f t="shared" si="9"/>
        <v>0</v>
      </c>
      <c r="BL159" s="18" t="s">
        <v>138</v>
      </c>
      <c r="BM159" s="148" t="s">
        <v>328</v>
      </c>
    </row>
    <row r="160" spans="2:63" s="11" customFormat="1" ht="22.9" customHeight="1">
      <c r="B160" s="126"/>
      <c r="D160" s="127" t="s">
        <v>73</v>
      </c>
      <c r="E160" s="162" t="s">
        <v>1760</v>
      </c>
      <c r="F160" s="162" t="s">
        <v>2444</v>
      </c>
      <c r="J160" s="163">
        <f>BK160</f>
        <v>0</v>
      </c>
      <c r="L160" s="126"/>
      <c r="M160" s="130"/>
      <c r="N160" s="131"/>
      <c r="O160" s="131"/>
      <c r="P160" s="132">
        <f>SUM(P161:P171)</f>
        <v>0</v>
      </c>
      <c r="Q160" s="131"/>
      <c r="R160" s="132">
        <f>SUM(R161:R171)</f>
        <v>0</v>
      </c>
      <c r="S160" s="131"/>
      <c r="T160" s="133">
        <f>SUM(T161:T171)</f>
        <v>0</v>
      </c>
      <c r="AR160" s="127" t="s">
        <v>82</v>
      </c>
      <c r="AT160" s="134" t="s">
        <v>73</v>
      </c>
      <c r="AU160" s="134" t="s">
        <v>82</v>
      </c>
      <c r="AY160" s="127" t="s">
        <v>133</v>
      </c>
      <c r="BK160" s="135">
        <f>SUM(BK161:BK171)</f>
        <v>0</v>
      </c>
    </row>
    <row r="161" spans="1:65" s="2" customFormat="1" ht="21.75" customHeight="1">
      <c r="A161" s="30"/>
      <c r="B161" s="136"/>
      <c r="C161" s="137" t="s">
        <v>187</v>
      </c>
      <c r="D161" s="137" t="s">
        <v>134</v>
      </c>
      <c r="E161" s="138" t="s">
        <v>2445</v>
      </c>
      <c r="F161" s="139" t="s">
        <v>2446</v>
      </c>
      <c r="G161" s="140" t="s">
        <v>655</v>
      </c>
      <c r="H161" s="141">
        <v>8</v>
      </c>
      <c r="I161" s="242"/>
      <c r="J161" s="142">
        <f aca="true" t="shared" si="10" ref="J161:J171">ROUND(I161*H161,2)</f>
        <v>0</v>
      </c>
      <c r="K161" s="143"/>
      <c r="L161" s="31"/>
      <c r="M161" s="144" t="s">
        <v>1</v>
      </c>
      <c r="N161" s="145" t="s">
        <v>39</v>
      </c>
      <c r="O161" s="146">
        <v>0</v>
      </c>
      <c r="P161" s="146">
        <f aca="true" t="shared" si="11" ref="P161:P171">O161*H161</f>
        <v>0</v>
      </c>
      <c r="Q161" s="146">
        <v>0</v>
      </c>
      <c r="R161" s="146">
        <f aca="true" t="shared" si="12" ref="R161:R171">Q161*H161</f>
        <v>0</v>
      </c>
      <c r="S161" s="146">
        <v>0</v>
      </c>
      <c r="T161" s="147">
        <f aca="true" t="shared" si="13" ref="T161:T171"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48" t="s">
        <v>138</v>
      </c>
      <c r="AT161" s="148" t="s">
        <v>134</v>
      </c>
      <c r="AU161" s="148" t="s">
        <v>84</v>
      </c>
      <c r="AY161" s="18" t="s">
        <v>133</v>
      </c>
      <c r="BE161" s="149">
        <f aca="true" t="shared" si="14" ref="BE161:BE171">IF(N161="základní",J161,0)</f>
        <v>0</v>
      </c>
      <c r="BF161" s="149">
        <f aca="true" t="shared" si="15" ref="BF161:BF171">IF(N161="snížená",J161,0)</f>
        <v>0</v>
      </c>
      <c r="BG161" s="149">
        <f aca="true" t="shared" si="16" ref="BG161:BG171">IF(N161="zákl. přenesená",J161,0)</f>
        <v>0</v>
      </c>
      <c r="BH161" s="149">
        <f aca="true" t="shared" si="17" ref="BH161:BH171">IF(N161="sníž. přenesená",J161,0)</f>
        <v>0</v>
      </c>
      <c r="BI161" s="149">
        <f aca="true" t="shared" si="18" ref="BI161:BI171">IF(N161="nulová",J161,0)</f>
        <v>0</v>
      </c>
      <c r="BJ161" s="18" t="s">
        <v>82</v>
      </c>
      <c r="BK161" s="149">
        <f aca="true" t="shared" si="19" ref="BK161:BK171">ROUND(I161*H161,2)</f>
        <v>0</v>
      </c>
      <c r="BL161" s="18" t="s">
        <v>138</v>
      </c>
      <c r="BM161" s="148" t="s">
        <v>331</v>
      </c>
    </row>
    <row r="162" spans="1:65" s="2" customFormat="1" ht="16.5" customHeight="1">
      <c r="A162" s="30"/>
      <c r="B162" s="136"/>
      <c r="C162" s="137" t="s">
        <v>334</v>
      </c>
      <c r="D162" s="137" t="s">
        <v>134</v>
      </c>
      <c r="E162" s="138" t="s">
        <v>2447</v>
      </c>
      <c r="F162" s="139" t="s">
        <v>2448</v>
      </c>
      <c r="G162" s="140" t="s">
        <v>1394</v>
      </c>
      <c r="H162" s="141">
        <v>1</v>
      </c>
      <c r="I162" s="242"/>
      <c r="J162" s="142">
        <f t="shared" si="10"/>
        <v>0</v>
      </c>
      <c r="K162" s="143"/>
      <c r="L162" s="31"/>
      <c r="M162" s="144" t="s">
        <v>1</v>
      </c>
      <c r="N162" s="145" t="s">
        <v>39</v>
      </c>
      <c r="O162" s="146">
        <v>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48" t="s">
        <v>138</v>
      </c>
      <c r="AT162" s="148" t="s">
        <v>134</v>
      </c>
      <c r="AU162" s="148" t="s">
        <v>84</v>
      </c>
      <c r="AY162" s="18" t="s">
        <v>133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8" t="s">
        <v>82</v>
      </c>
      <c r="BK162" s="149">
        <f t="shared" si="19"/>
        <v>0</v>
      </c>
      <c r="BL162" s="18" t="s">
        <v>138</v>
      </c>
      <c r="BM162" s="148" t="s">
        <v>337</v>
      </c>
    </row>
    <row r="163" spans="1:65" s="2" customFormat="1" ht="16.5" customHeight="1">
      <c r="A163" s="30"/>
      <c r="B163" s="136"/>
      <c r="C163" s="137" t="s">
        <v>195</v>
      </c>
      <c r="D163" s="137" t="s">
        <v>134</v>
      </c>
      <c r="E163" s="138" t="s">
        <v>2449</v>
      </c>
      <c r="F163" s="139" t="s">
        <v>2450</v>
      </c>
      <c r="G163" s="140" t="s">
        <v>655</v>
      </c>
      <c r="H163" s="141">
        <v>8</v>
      </c>
      <c r="I163" s="242"/>
      <c r="J163" s="142">
        <f t="shared" si="10"/>
        <v>0</v>
      </c>
      <c r="K163" s="143"/>
      <c r="L163" s="31"/>
      <c r="M163" s="144" t="s">
        <v>1</v>
      </c>
      <c r="N163" s="145" t="s">
        <v>39</v>
      </c>
      <c r="O163" s="146">
        <v>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48" t="s">
        <v>138</v>
      </c>
      <c r="AT163" s="148" t="s">
        <v>134</v>
      </c>
      <c r="AU163" s="148" t="s">
        <v>84</v>
      </c>
      <c r="AY163" s="18" t="s">
        <v>133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8" t="s">
        <v>82</v>
      </c>
      <c r="BK163" s="149">
        <f t="shared" si="19"/>
        <v>0</v>
      </c>
      <c r="BL163" s="18" t="s">
        <v>138</v>
      </c>
      <c r="BM163" s="148" t="s">
        <v>348</v>
      </c>
    </row>
    <row r="164" spans="1:65" s="2" customFormat="1" ht="24.2" customHeight="1">
      <c r="A164" s="30"/>
      <c r="B164" s="136"/>
      <c r="C164" s="137" t="s">
        <v>355</v>
      </c>
      <c r="D164" s="137" t="s">
        <v>134</v>
      </c>
      <c r="E164" s="138" t="s">
        <v>2451</v>
      </c>
      <c r="F164" s="139" t="s">
        <v>2452</v>
      </c>
      <c r="G164" s="140" t="s">
        <v>229</v>
      </c>
      <c r="H164" s="141">
        <v>0.22</v>
      </c>
      <c r="I164" s="242"/>
      <c r="J164" s="142">
        <f t="shared" si="10"/>
        <v>0</v>
      </c>
      <c r="K164" s="143"/>
      <c r="L164" s="31"/>
      <c r="M164" s="144" t="s">
        <v>1</v>
      </c>
      <c r="N164" s="145" t="s">
        <v>39</v>
      </c>
      <c r="O164" s="146">
        <v>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48" t="s">
        <v>138</v>
      </c>
      <c r="AT164" s="148" t="s">
        <v>134</v>
      </c>
      <c r="AU164" s="148" t="s">
        <v>84</v>
      </c>
      <c r="AY164" s="18" t="s">
        <v>133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8" t="s">
        <v>82</v>
      </c>
      <c r="BK164" s="149">
        <f t="shared" si="19"/>
        <v>0</v>
      </c>
      <c r="BL164" s="18" t="s">
        <v>138</v>
      </c>
      <c r="BM164" s="148" t="s">
        <v>358</v>
      </c>
    </row>
    <row r="165" spans="1:65" s="2" customFormat="1" ht="24.2" customHeight="1">
      <c r="A165" s="30"/>
      <c r="B165" s="136"/>
      <c r="C165" s="137" t="s">
        <v>199</v>
      </c>
      <c r="D165" s="137" t="s">
        <v>134</v>
      </c>
      <c r="E165" s="138" t="s">
        <v>2453</v>
      </c>
      <c r="F165" s="139" t="s">
        <v>2454</v>
      </c>
      <c r="G165" s="140" t="s">
        <v>229</v>
      </c>
      <c r="H165" s="141">
        <v>0.22</v>
      </c>
      <c r="I165" s="242"/>
      <c r="J165" s="142">
        <f t="shared" si="10"/>
        <v>0</v>
      </c>
      <c r="K165" s="143"/>
      <c r="L165" s="31"/>
      <c r="M165" s="144" t="s">
        <v>1</v>
      </c>
      <c r="N165" s="145" t="s">
        <v>39</v>
      </c>
      <c r="O165" s="146">
        <v>0</v>
      </c>
      <c r="P165" s="146">
        <f t="shared" si="11"/>
        <v>0</v>
      </c>
      <c r="Q165" s="146">
        <v>0</v>
      </c>
      <c r="R165" s="146">
        <f t="shared" si="12"/>
        <v>0</v>
      </c>
      <c r="S165" s="146">
        <v>0</v>
      </c>
      <c r="T165" s="147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48" t="s">
        <v>138</v>
      </c>
      <c r="AT165" s="148" t="s">
        <v>134</v>
      </c>
      <c r="AU165" s="148" t="s">
        <v>84</v>
      </c>
      <c r="AY165" s="18" t="s">
        <v>133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8" t="s">
        <v>82</v>
      </c>
      <c r="BK165" s="149">
        <f t="shared" si="19"/>
        <v>0</v>
      </c>
      <c r="BL165" s="18" t="s">
        <v>138</v>
      </c>
      <c r="BM165" s="148" t="s">
        <v>361</v>
      </c>
    </row>
    <row r="166" spans="1:65" s="2" customFormat="1" ht="16.5" customHeight="1">
      <c r="A166" s="30"/>
      <c r="B166" s="136"/>
      <c r="C166" s="137" t="s">
        <v>365</v>
      </c>
      <c r="D166" s="137" t="s">
        <v>134</v>
      </c>
      <c r="E166" s="138" t="s">
        <v>2455</v>
      </c>
      <c r="F166" s="139" t="s">
        <v>2456</v>
      </c>
      <c r="G166" s="140" t="s">
        <v>2419</v>
      </c>
      <c r="H166" s="141">
        <v>0.22</v>
      </c>
      <c r="I166" s="242"/>
      <c r="J166" s="142">
        <f t="shared" si="10"/>
        <v>0</v>
      </c>
      <c r="K166" s="143"/>
      <c r="L166" s="31"/>
      <c r="M166" s="144" t="s">
        <v>1</v>
      </c>
      <c r="N166" s="145" t="s">
        <v>39</v>
      </c>
      <c r="O166" s="146">
        <v>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48" t="s">
        <v>138</v>
      </c>
      <c r="AT166" s="148" t="s">
        <v>134</v>
      </c>
      <c r="AU166" s="148" t="s">
        <v>84</v>
      </c>
      <c r="AY166" s="18" t="s">
        <v>133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8" t="s">
        <v>82</v>
      </c>
      <c r="BK166" s="149">
        <f t="shared" si="19"/>
        <v>0</v>
      </c>
      <c r="BL166" s="18" t="s">
        <v>138</v>
      </c>
      <c r="BM166" s="148" t="s">
        <v>368</v>
      </c>
    </row>
    <row r="167" spans="1:65" s="2" customFormat="1" ht="24.2" customHeight="1">
      <c r="A167" s="30"/>
      <c r="B167" s="136"/>
      <c r="C167" s="137" t="s">
        <v>276</v>
      </c>
      <c r="D167" s="137" t="s">
        <v>134</v>
      </c>
      <c r="E167" s="138" t="s">
        <v>2457</v>
      </c>
      <c r="F167" s="139" t="s">
        <v>2458</v>
      </c>
      <c r="G167" s="140" t="s">
        <v>262</v>
      </c>
      <c r="H167" s="141">
        <v>0</v>
      </c>
      <c r="I167" s="242"/>
      <c r="J167" s="142">
        <f t="shared" si="10"/>
        <v>0</v>
      </c>
      <c r="K167" s="143"/>
      <c r="L167" s="31"/>
      <c r="M167" s="144" t="s">
        <v>1</v>
      </c>
      <c r="N167" s="145" t="s">
        <v>39</v>
      </c>
      <c r="O167" s="146">
        <v>0</v>
      </c>
      <c r="P167" s="146">
        <f t="shared" si="11"/>
        <v>0</v>
      </c>
      <c r="Q167" s="146">
        <v>0</v>
      </c>
      <c r="R167" s="146">
        <f t="shared" si="12"/>
        <v>0</v>
      </c>
      <c r="S167" s="146">
        <v>0</v>
      </c>
      <c r="T167" s="14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48" t="s">
        <v>138</v>
      </c>
      <c r="AT167" s="148" t="s">
        <v>134</v>
      </c>
      <c r="AU167" s="148" t="s">
        <v>84</v>
      </c>
      <c r="AY167" s="18" t="s">
        <v>133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8" t="s">
        <v>82</v>
      </c>
      <c r="BK167" s="149">
        <f t="shared" si="19"/>
        <v>0</v>
      </c>
      <c r="BL167" s="18" t="s">
        <v>138</v>
      </c>
      <c r="BM167" s="148" t="s">
        <v>372</v>
      </c>
    </row>
    <row r="168" spans="1:65" s="2" customFormat="1" ht="16.5" customHeight="1">
      <c r="A168" s="30"/>
      <c r="B168" s="136"/>
      <c r="C168" s="137" t="s">
        <v>381</v>
      </c>
      <c r="D168" s="137" t="s">
        <v>134</v>
      </c>
      <c r="E168" s="138" t="s">
        <v>2459</v>
      </c>
      <c r="F168" s="139" t="s">
        <v>2460</v>
      </c>
      <c r="G168" s="140" t="s">
        <v>229</v>
      </c>
      <c r="H168" s="141">
        <v>0</v>
      </c>
      <c r="I168" s="242"/>
      <c r="J168" s="142">
        <f t="shared" si="10"/>
        <v>0</v>
      </c>
      <c r="K168" s="143"/>
      <c r="L168" s="31"/>
      <c r="M168" s="144" t="s">
        <v>1</v>
      </c>
      <c r="N168" s="145" t="s">
        <v>39</v>
      </c>
      <c r="O168" s="146">
        <v>0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48" t="s">
        <v>138</v>
      </c>
      <c r="AT168" s="148" t="s">
        <v>134</v>
      </c>
      <c r="AU168" s="148" t="s">
        <v>84</v>
      </c>
      <c r="AY168" s="18" t="s">
        <v>133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8" t="s">
        <v>82</v>
      </c>
      <c r="BK168" s="149">
        <f t="shared" si="19"/>
        <v>0</v>
      </c>
      <c r="BL168" s="18" t="s">
        <v>138</v>
      </c>
      <c r="BM168" s="148" t="s">
        <v>384</v>
      </c>
    </row>
    <row r="169" spans="1:65" s="2" customFormat="1" ht="16.5" customHeight="1">
      <c r="A169" s="30"/>
      <c r="B169" s="136"/>
      <c r="C169" s="137" t="s">
        <v>281</v>
      </c>
      <c r="D169" s="137" t="s">
        <v>134</v>
      </c>
      <c r="E169" s="138" t="s">
        <v>2461</v>
      </c>
      <c r="F169" s="139" t="s">
        <v>2462</v>
      </c>
      <c r="G169" s="140" t="s">
        <v>655</v>
      </c>
      <c r="H169" s="141">
        <v>8</v>
      </c>
      <c r="I169" s="242"/>
      <c r="J169" s="142">
        <f t="shared" si="10"/>
        <v>0</v>
      </c>
      <c r="K169" s="143"/>
      <c r="L169" s="31"/>
      <c r="M169" s="144" t="s">
        <v>1</v>
      </c>
      <c r="N169" s="145" t="s">
        <v>39</v>
      </c>
      <c r="O169" s="146">
        <v>0</v>
      </c>
      <c r="P169" s="146">
        <f t="shared" si="11"/>
        <v>0</v>
      </c>
      <c r="Q169" s="146">
        <v>0</v>
      </c>
      <c r="R169" s="146">
        <f t="shared" si="12"/>
        <v>0</v>
      </c>
      <c r="S169" s="146">
        <v>0</v>
      </c>
      <c r="T169" s="147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48" t="s">
        <v>138</v>
      </c>
      <c r="AT169" s="148" t="s">
        <v>134</v>
      </c>
      <c r="AU169" s="148" t="s">
        <v>84</v>
      </c>
      <c r="AY169" s="18" t="s">
        <v>133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18" t="s">
        <v>82</v>
      </c>
      <c r="BK169" s="149">
        <f t="shared" si="19"/>
        <v>0</v>
      </c>
      <c r="BL169" s="18" t="s">
        <v>138</v>
      </c>
      <c r="BM169" s="148" t="s">
        <v>392</v>
      </c>
    </row>
    <row r="170" spans="1:65" s="2" customFormat="1" ht="16.5" customHeight="1">
      <c r="A170" s="30"/>
      <c r="B170" s="136"/>
      <c r="C170" s="137" t="s">
        <v>393</v>
      </c>
      <c r="D170" s="137" t="s">
        <v>134</v>
      </c>
      <c r="E170" s="138" t="s">
        <v>2463</v>
      </c>
      <c r="F170" s="139" t="s">
        <v>2464</v>
      </c>
      <c r="G170" s="140" t="s">
        <v>229</v>
      </c>
      <c r="H170" s="141">
        <v>4</v>
      </c>
      <c r="I170" s="242"/>
      <c r="J170" s="142">
        <f t="shared" si="10"/>
        <v>0</v>
      </c>
      <c r="K170" s="143"/>
      <c r="L170" s="31"/>
      <c r="M170" s="144" t="s">
        <v>1</v>
      </c>
      <c r="N170" s="145" t="s">
        <v>39</v>
      </c>
      <c r="O170" s="146">
        <v>0</v>
      </c>
      <c r="P170" s="146">
        <f t="shared" si="11"/>
        <v>0</v>
      </c>
      <c r="Q170" s="146">
        <v>0</v>
      </c>
      <c r="R170" s="146">
        <f t="shared" si="12"/>
        <v>0</v>
      </c>
      <c r="S170" s="146">
        <v>0</v>
      </c>
      <c r="T170" s="147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48" t="s">
        <v>138</v>
      </c>
      <c r="AT170" s="148" t="s">
        <v>134</v>
      </c>
      <c r="AU170" s="148" t="s">
        <v>84</v>
      </c>
      <c r="AY170" s="18" t="s">
        <v>133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8" t="s">
        <v>82</v>
      </c>
      <c r="BK170" s="149">
        <f t="shared" si="19"/>
        <v>0</v>
      </c>
      <c r="BL170" s="18" t="s">
        <v>138</v>
      </c>
      <c r="BM170" s="148" t="s">
        <v>396</v>
      </c>
    </row>
    <row r="171" spans="1:65" s="2" customFormat="1" ht="16.5" customHeight="1">
      <c r="A171" s="30"/>
      <c r="B171" s="136"/>
      <c r="C171" s="137" t="s">
        <v>286</v>
      </c>
      <c r="D171" s="137" t="s">
        <v>134</v>
      </c>
      <c r="E171" s="138" t="s">
        <v>2465</v>
      </c>
      <c r="F171" s="139" t="s">
        <v>2466</v>
      </c>
      <c r="G171" s="140" t="s">
        <v>247</v>
      </c>
      <c r="H171" s="141">
        <v>0.264</v>
      </c>
      <c r="I171" s="242"/>
      <c r="J171" s="142">
        <f t="shared" si="10"/>
        <v>0</v>
      </c>
      <c r="K171" s="143"/>
      <c r="L171" s="31"/>
      <c r="M171" s="144" t="s">
        <v>1</v>
      </c>
      <c r="N171" s="145" t="s">
        <v>39</v>
      </c>
      <c r="O171" s="146">
        <v>0</v>
      </c>
      <c r="P171" s="146">
        <f t="shared" si="11"/>
        <v>0</v>
      </c>
      <c r="Q171" s="146">
        <v>0</v>
      </c>
      <c r="R171" s="146">
        <f t="shared" si="12"/>
        <v>0</v>
      </c>
      <c r="S171" s="146">
        <v>0</v>
      </c>
      <c r="T171" s="14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48" t="s">
        <v>138</v>
      </c>
      <c r="AT171" s="148" t="s">
        <v>134</v>
      </c>
      <c r="AU171" s="148" t="s">
        <v>84</v>
      </c>
      <c r="AY171" s="18" t="s">
        <v>133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8" t="s">
        <v>82</v>
      </c>
      <c r="BK171" s="149">
        <f t="shared" si="19"/>
        <v>0</v>
      </c>
      <c r="BL171" s="18" t="s">
        <v>138</v>
      </c>
      <c r="BM171" s="148" t="s">
        <v>400</v>
      </c>
    </row>
    <row r="172" spans="2:63" s="11" customFormat="1" ht="22.9" customHeight="1">
      <c r="B172" s="126"/>
      <c r="D172" s="127" t="s">
        <v>73</v>
      </c>
      <c r="E172" s="162" t="s">
        <v>1764</v>
      </c>
      <c r="F172" s="162" t="s">
        <v>2467</v>
      </c>
      <c r="J172" s="163">
        <f>BK172</f>
        <v>0</v>
      </c>
      <c r="L172" s="126"/>
      <c r="M172" s="130"/>
      <c r="N172" s="131"/>
      <c r="O172" s="131"/>
      <c r="P172" s="132">
        <f>SUM(P173:P186)</f>
        <v>0</v>
      </c>
      <c r="Q172" s="131"/>
      <c r="R172" s="132">
        <f>SUM(R173:R186)</f>
        <v>0</v>
      </c>
      <c r="S172" s="131"/>
      <c r="T172" s="133">
        <f>SUM(T173:T186)</f>
        <v>0</v>
      </c>
      <c r="AR172" s="127" t="s">
        <v>82</v>
      </c>
      <c r="AT172" s="134" t="s">
        <v>73</v>
      </c>
      <c r="AU172" s="134" t="s">
        <v>82</v>
      </c>
      <c r="AY172" s="127" t="s">
        <v>133</v>
      </c>
      <c r="BK172" s="135">
        <f>SUM(BK173:BK186)</f>
        <v>0</v>
      </c>
    </row>
    <row r="173" spans="1:65" s="2" customFormat="1" ht="16.5" customHeight="1">
      <c r="A173" s="30"/>
      <c r="B173" s="136"/>
      <c r="C173" s="137" t="s">
        <v>403</v>
      </c>
      <c r="D173" s="137" t="s">
        <v>134</v>
      </c>
      <c r="E173" s="138" t="s">
        <v>2468</v>
      </c>
      <c r="F173" s="139" t="s">
        <v>2469</v>
      </c>
      <c r="G173" s="140" t="s">
        <v>262</v>
      </c>
      <c r="H173" s="141">
        <v>33.3</v>
      </c>
      <c r="I173" s="242"/>
      <c r="J173" s="142">
        <f aca="true" t="shared" si="20" ref="J173:J186">ROUND(I173*H173,2)</f>
        <v>0</v>
      </c>
      <c r="K173" s="143"/>
      <c r="L173" s="31"/>
      <c r="M173" s="144" t="s">
        <v>1</v>
      </c>
      <c r="N173" s="145" t="s">
        <v>39</v>
      </c>
      <c r="O173" s="146">
        <v>0</v>
      </c>
      <c r="P173" s="146">
        <f aca="true" t="shared" si="21" ref="P173:P186">O173*H173</f>
        <v>0</v>
      </c>
      <c r="Q173" s="146">
        <v>0</v>
      </c>
      <c r="R173" s="146">
        <f aca="true" t="shared" si="22" ref="R173:R186">Q173*H173</f>
        <v>0</v>
      </c>
      <c r="S173" s="146">
        <v>0</v>
      </c>
      <c r="T173" s="147">
        <f aca="true" t="shared" si="23" ref="T173:T186"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48" t="s">
        <v>138</v>
      </c>
      <c r="AT173" s="148" t="s">
        <v>134</v>
      </c>
      <c r="AU173" s="148" t="s">
        <v>84</v>
      </c>
      <c r="AY173" s="18" t="s">
        <v>133</v>
      </c>
      <c r="BE173" s="149">
        <f aca="true" t="shared" si="24" ref="BE173:BE186">IF(N173="základní",J173,0)</f>
        <v>0</v>
      </c>
      <c r="BF173" s="149">
        <f aca="true" t="shared" si="25" ref="BF173:BF186">IF(N173="snížená",J173,0)</f>
        <v>0</v>
      </c>
      <c r="BG173" s="149">
        <f aca="true" t="shared" si="26" ref="BG173:BG186">IF(N173="zákl. přenesená",J173,0)</f>
        <v>0</v>
      </c>
      <c r="BH173" s="149">
        <f aca="true" t="shared" si="27" ref="BH173:BH186">IF(N173="sníž. přenesená",J173,0)</f>
        <v>0</v>
      </c>
      <c r="BI173" s="149">
        <f aca="true" t="shared" si="28" ref="BI173:BI186">IF(N173="nulová",J173,0)</f>
        <v>0</v>
      </c>
      <c r="BJ173" s="18" t="s">
        <v>82</v>
      </c>
      <c r="BK173" s="149">
        <f aca="true" t="shared" si="29" ref="BK173:BK186">ROUND(I173*H173,2)</f>
        <v>0</v>
      </c>
      <c r="BL173" s="18" t="s">
        <v>138</v>
      </c>
      <c r="BM173" s="148" t="s">
        <v>406</v>
      </c>
    </row>
    <row r="174" spans="1:65" s="2" customFormat="1" ht="24.2" customHeight="1">
      <c r="A174" s="30"/>
      <c r="B174" s="136"/>
      <c r="C174" s="137" t="s">
        <v>290</v>
      </c>
      <c r="D174" s="137" t="s">
        <v>134</v>
      </c>
      <c r="E174" s="138" t="s">
        <v>2470</v>
      </c>
      <c r="F174" s="139" t="s">
        <v>2471</v>
      </c>
      <c r="G174" s="140" t="s">
        <v>1999</v>
      </c>
      <c r="H174" s="141">
        <v>0.033</v>
      </c>
      <c r="I174" s="242"/>
      <c r="J174" s="142">
        <f t="shared" si="20"/>
        <v>0</v>
      </c>
      <c r="K174" s="143"/>
      <c r="L174" s="31"/>
      <c r="M174" s="144" t="s">
        <v>1</v>
      </c>
      <c r="N174" s="145" t="s">
        <v>39</v>
      </c>
      <c r="O174" s="146">
        <v>0</v>
      </c>
      <c r="P174" s="146">
        <f t="shared" si="21"/>
        <v>0</v>
      </c>
      <c r="Q174" s="146">
        <v>0</v>
      </c>
      <c r="R174" s="146">
        <f t="shared" si="22"/>
        <v>0</v>
      </c>
      <c r="S174" s="146">
        <v>0</v>
      </c>
      <c r="T174" s="147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48" t="s">
        <v>138</v>
      </c>
      <c r="AT174" s="148" t="s">
        <v>134</v>
      </c>
      <c r="AU174" s="148" t="s">
        <v>84</v>
      </c>
      <c r="AY174" s="18" t="s">
        <v>133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18" t="s">
        <v>82</v>
      </c>
      <c r="BK174" s="149">
        <f t="shared" si="29"/>
        <v>0</v>
      </c>
      <c r="BL174" s="18" t="s">
        <v>138</v>
      </c>
      <c r="BM174" s="148" t="s">
        <v>413</v>
      </c>
    </row>
    <row r="175" spans="1:65" s="2" customFormat="1" ht="21.75" customHeight="1">
      <c r="A175" s="30"/>
      <c r="B175" s="136"/>
      <c r="C175" s="137" t="s">
        <v>418</v>
      </c>
      <c r="D175" s="137" t="s">
        <v>134</v>
      </c>
      <c r="E175" s="138" t="s">
        <v>2472</v>
      </c>
      <c r="F175" s="139" t="s">
        <v>2473</v>
      </c>
      <c r="G175" s="140" t="s">
        <v>262</v>
      </c>
      <c r="H175" s="141">
        <v>33.3</v>
      </c>
      <c r="I175" s="242"/>
      <c r="J175" s="142">
        <f t="shared" si="20"/>
        <v>0</v>
      </c>
      <c r="K175" s="143"/>
      <c r="L175" s="31"/>
      <c r="M175" s="144" t="s">
        <v>1</v>
      </c>
      <c r="N175" s="145" t="s">
        <v>39</v>
      </c>
      <c r="O175" s="146">
        <v>0</v>
      </c>
      <c r="P175" s="146">
        <f t="shared" si="21"/>
        <v>0</v>
      </c>
      <c r="Q175" s="146">
        <v>0</v>
      </c>
      <c r="R175" s="146">
        <f t="shared" si="22"/>
        <v>0</v>
      </c>
      <c r="S175" s="146">
        <v>0</v>
      </c>
      <c r="T175" s="147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48" t="s">
        <v>138</v>
      </c>
      <c r="AT175" s="148" t="s">
        <v>134</v>
      </c>
      <c r="AU175" s="148" t="s">
        <v>84</v>
      </c>
      <c r="AY175" s="18" t="s">
        <v>133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18" t="s">
        <v>82</v>
      </c>
      <c r="BK175" s="149">
        <f t="shared" si="29"/>
        <v>0</v>
      </c>
      <c r="BL175" s="18" t="s">
        <v>138</v>
      </c>
      <c r="BM175" s="148" t="s">
        <v>421</v>
      </c>
    </row>
    <row r="176" spans="1:65" s="2" customFormat="1" ht="16.5" customHeight="1">
      <c r="A176" s="30"/>
      <c r="B176" s="136"/>
      <c r="C176" s="137" t="s">
        <v>305</v>
      </c>
      <c r="D176" s="137" t="s">
        <v>134</v>
      </c>
      <c r="E176" s="138" t="s">
        <v>2474</v>
      </c>
      <c r="F176" s="139" t="s">
        <v>2475</v>
      </c>
      <c r="G176" s="140" t="s">
        <v>262</v>
      </c>
      <c r="H176" s="141">
        <v>33.3</v>
      </c>
      <c r="I176" s="242"/>
      <c r="J176" s="142">
        <f t="shared" si="20"/>
        <v>0</v>
      </c>
      <c r="K176" s="143"/>
      <c r="L176" s="31"/>
      <c r="M176" s="144" t="s">
        <v>1</v>
      </c>
      <c r="N176" s="145" t="s">
        <v>39</v>
      </c>
      <c r="O176" s="146">
        <v>0</v>
      </c>
      <c r="P176" s="146">
        <f t="shared" si="21"/>
        <v>0</v>
      </c>
      <c r="Q176" s="146">
        <v>0</v>
      </c>
      <c r="R176" s="146">
        <f t="shared" si="22"/>
        <v>0</v>
      </c>
      <c r="S176" s="146">
        <v>0</v>
      </c>
      <c r="T176" s="147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48" t="s">
        <v>138</v>
      </c>
      <c r="AT176" s="148" t="s">
        <v>134</v>
      </c>
      <c r="AU176" s="148" t="s">
        <v>84</v>
      </c>
      <c r="AY176" s="18" t="s">
        <v>133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18" t="s">
        <v>82</v>
      </c>
      <c r="BK176" s="149">
        <f t="shared" si="29"/>
        <v>0</v>
      </c>
      <c r="BL176" s="18" t="s">
        <v>138</v>
      </c>
      <c r="BM176" s="148" t="s">
        <v>425</v>
      </c>
    </row>
    <row r="177" spans="1:65" s="2" customFormat="1" ht="24.2" customHeight="1">
      <c r="A177" s="30"/>
      <c r="B177" s="136"/>
      <c r="C177" s="137" t="s">
        <v>426</v>
      </c>
      <c r="D177" s="137" t="s">
        <v>134</v>
      </c>
      <c r="E177" s="138" t="s">
        <v>2476</v>
      </c>
      <c r="F177" s="139" t="s">
        <v>2477</v>
      </c>
      <c r="G177" s="140" t="s">
        <v>262</v>
      </c>
      <c r="H177" s="141">
        <v>33.3</v>
      </c>
      <c r="I177" s="242"/>
      <c r="J177" s="142">
        <f t="shared" si="20"/>
        <v>0</v>
      </c>
      <c r="K177" s="143"/>
      <c r="L177" s="31"/>
      <c r="M177" s="144" t="s">
        <v>1</v>
      </c>
      <c r="N177" s="145" t="s">
        <v>39</v>
      </c>
      <c r="O177" s="146">
        <v>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48" t="s">
        <v>138</v>
      </c>
      <c r="AT177" s="148" t="s">
        <v>134</v>
      </c>
      <c r="AU177" s="148" t="s">
        <v>84</v>
      </c>
      <c r="AY177" s="18" t="s">
        <v>133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18" t="s">
        <v>82</v>
      </c>
      <c r="BK177" s="149">
        <f t="shared" si="29"/>
        <v>0</v>
      </c>
      <c r="BL177" s="18" t="s">
        <v>138</v>
      </c>
      <c r="BM177" s="148" t="s">
        <v>429</v>
      </c>
    </row>
    <row r="178" spans="1:65" s="2" customFormat="1" ht="16.5" customHeight="1">
      <c r="A178" s="30"/>
      <c r="B178" s="136"/>
      <c r="C178" s="137" t="s">
        <v>310</v>
      </c>
      <c r="D178" s="137" t="s">
        <v>134</v>
      </c>
      <c r="E178" s="138" t="s">
        <v>2478</v>
      </c>
      <c r="F178" s="139" t="s">
        <v>2479</v>
      </c>
      <c r="G178" s="140" t="s">
        <v>229</v>
      </c>
      <c r="H178" s="141">
        <v>7.326</v>
      </c>
      <c r="I178" s="242"/>
      <c r="J178" s="142">
        <f t="shared" si="20"/>
        <v>0</v>
      </c>
      <c r="K178" s="143"/>
      <c r="L178" s="31"/>
      <c r="M178" s="144" t="s">
        <v>1</v>
      </c>
      <c r="N178" s="145" t="s">
        <v>39</v>
      </c>
      <c r="O178" s="146">
        <v>0</v>
      </c>
      <c r="P178" s="146">
        <f t="shared" si="21"/>
        <v>0</v>
      </c>
      <c r="Q178" s="146">
        <v>0</v>
      </c>
      <c r="R178" s="146">
        <f t="shared" si="22"/>
        <v>0</v>
      </c>
      <c r="S178" s="146">
        <v>0</v>
      </c>
      <c r="T178" s="147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48" t="s">
        <v>138</v>
      </c>
      <c r="AT178" s="148" t="s">
        <v>134</v>
      </c>
      <c r="AU178" s="148" t="s">
        <v>84</v>
      </c>
      <c r="AY178" s="18" t="s">
        <v>133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18" t="s">
        <v>82</v>
      </c>
      <c r="BK178" s="149">
        <f t="shared" si="29"/>
        <v>0</v>
      </c>
      <c r="BL178" s="18" t="s">
        <v>138</v>
      </c>
      <c r="BM178" s="148" t="s">
        <v>434</v>
      </c>
    </row>
    <row r="179" spans="1:65" s="2" customFormat="1" ht="21.75" customHeight="1">
      <c r="A179" s="30"/>
      <c r="B179" s="136"/>
      <c r="C179" s="137" t="s">
        <v>437</v>
      </c>
      <c r="D179" s="137" t="s">
        <v>134</v>
      </c>
      <c r="E179" s="138" t="s">
        <v>2480</v>
      </c>
      <c r="F179" s="139" t="s">
        <v>2481</v>
      </c>
      <c r="G179" s="140" t="s">
        <v>262</v>
      </c>
      <c r="H179" s="141">
        <v>36.63</v>
      </c>
      <c r="I179" s="242"/>
      <c r="J179" s="142">
        <f t="shared" si="20"/>
        <v>0</v>
      </c>
      <c r="K179" s="143"/>
      <c r="L179" s="31"/>
      <c r="M179" s="144" t="s">
        <v>1</v>
      </c>
      <c r="N179" s="145" t="s">
        <v>39</v>
      </c>
      <c r="O179" s="146">
        <v>0</v>
      </c>
      <c r="P179" s="146">
        <f t="shared" si="21"/>
        <v>0</v>
      </c>
      <c r="Q179" s="146">
        <v>0</v>
      </c>
      <c r="R179" s="146">
        <f t="shared" si="22"/>
        <v>0</v>
      </c>
      <c r="S179" s="146">
        <v>0</v>
      </c>
      <c r="T179" s="147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48" t="s">
        <v>138</v>
      </c>
      <c r="AT179" s="148" t="s">
        <v>134</v>
      </c>
      <c r="AU179" s="148" t="s">
        <v>84</v>
      </c>
      <c r="AY179" s="18" t="s">
        <v>133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18" t="s">
        <v>82</v>
      </c>
      <c r="BK179" s="149">
        <f t="shared" si="29"/>
        <v>0</v>
      </c>
      <c r="BL179" s="18" t="s">
        <v>138</v>
      </c>
      <c r="BM179" s="148" t="s">
        <v>440</v>
      </c>
    </row>
    <row r="180" spans="1:65" s="2" customFormat="1" ht="16.5" customHeight="1">
      <c r="A180" s="30"/>
      <c r="B180" s="136"/>
      <c r="C180" s="137" t="s">
        <v>315</v>
      </c>
      <c r="D180" s="137" t="s">
        <v>134</v>
      </c>
      <c r="E180" s="138" t="s">
        <v>2482</v>
      </c>
      <c r="F180" s="139" t="s">
        <v>2483</v>
      </c>
      <c r="G180" s="140" t="s">
        <v>655</v>
      </c>
      <c r="H180" s="141">
        <v>491</v>
      </c>
      <c r="I180" s="242"/>
      <c r="J180" s="142">
        <f t="shared" si="20"/>
        <v>0</v>
      </c>
      <c r="K180" s="143"/>
      <c r="L180" s="31"/>
      <c r="M180" s="144" t="s">
        <v>1</v>
      </c>
      <c r="N180" s="145" t="s">
        <v>39</v>
      </c>
      <c r="O180" s="146">
        <v>0</v>
      </c>
      <c r="P180" s="146">
        <f t="shared" si="21"/>
        <v>0</v>
      </c>
      <c r="Q180" s="146">
        <v>0</v>
      </c>
      <c r="R180" s="146">
        <f t="shared" si="22"/>
        <v>0</v>
      </c>
      <c r="S180" s="146">
        <v>0</v>
      </c>
      <c r="T180" s="147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48" t="s">
        <v>138</v>
      </c>
      <c r="AT180" s="148" t="s">
        <v>134</v>
      </c>
      <c r="AU180" s="148" t="s">
        <v>84</v>
      </c>
      <c r="AY180" s="18" t="s">
        <v>133</v>
      </c>
      <c r="BE180" s="149">
        <f t="shared" si="24"/>
        <v>0</v>
      </c>
      <c r="BF180" s="149">
        <f t="shared" si="25"/>
        <v>0</v>
      </c>
      <c r="BG180" s="149">
        <f t="shared" si="26"/>
        <v>0</v>
      </c>
      <c r="BH180" s="149">
        <f t="shared" si="27"/>
        <v>0</v>
      </c>
      <c r="BI180" s="149">
        <f t="shared" si="28"/>
        <v>0</v>
      </c>
      <c r="BJ180" s="18" t="s">
        <v>82</v>
      </c>
      <c r="BK180" s="149">
        <f t="shared" si="29"/>
        <v>0</v>
      </c>
      <c r="BL180" s="18" t="s">
        <v>138</v>
      </c>
      <c r="BM180" s="148" t="s">
        <v>444</v>
      </c>
    </row>
    <row r="181" spans="1:65" s="2" customFormat="1" ht="16.5" customHeight="1">
      <c r="A181" s="30"/>
      <c r="B181" s="136"/>
      <c r="C181" s="137" t="s">
        <v>445</v>
      </c>
      <c r="D181" s="137" t="s">
        <v>134</v>
      </c>
      <c r="E181" s="138" t="s">
        <v>2447</v>
      </c>
      <c r="F181" s="139" t="s">
        <v>2448</v>
      </c>
      <c r="G181" s="140" t="s">
        <v>1394</v>
      </c>
      <c r="H181" s="141">
        <v>1</v>
      </c>
      <c r="I181" s="242"/>
      <c r="J181" s="142">
        <f t="shared" si="20"/>
        <v>0</v>
      </c>
      <c r="K181" s="143"/>
      <c r="L181" s="31"/>
      <c r="M181" s="144" t="s">
        <v>1</v>
      </c>
      <c r="N181" s="145" t="s">
        <v>39</v>
      </c>
      <c r="O181" s="146">
        <v>0</v>
      </c>
      <c r="P181" s="146">
        <f t="shared" si="21"/>
        <v>0</v>
      </c>
      <c r="Q181" s="146">
        <v>0</v>
      </c>
      <c r="R181" s="146">
        <f t="shared" si="22"/>
        <v>0</v>
      </c>
      <c r="S181" s="146">
        <v>0</v>
      </c>
      <c r="T181" s="147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48" t="s">
        <v>138</v>
      </c>
      <c r="AT181" s="148" t="s">
        <v>134</v>
      </c>
      <c r="AU181" s="148" t="s">
        <v>84</v>
      </c>
      <c r="AY181" s="18" t="s">
        <v>133</v>
      </c>
      <c r="BE181" s="149">
        <f t="shared" si="24"/>
        <v>0</v>
      </c>
      <c r="BF181" s="149">
        <f t="shared" si="25"/>
        <v>0</v>
      </c>
      <c r="BG181" s="149">
        <f t="shared" si="26"/>
        <v>0</v>
      </c>
      <c r="BH181" s="149">
        <f t="shared" si="27"/>
        <v>0</v>
      </c>
      <c r="BI181" s="149">
        <f t="shared" si="28"/>
        <v>0</v>
      </c>
      <c r="BJ181" s="18" t="s">
        <v>82</v>
      </c>
      <c r="BK181" s="149">
        <f t="shared" si="29"/>
        <v>0</v>
      </c>
      <c r="BL181" s="18" t="s">
        <v>138</v>
      </c>
      <c r="BM181" s="148" t="s">
        <v>448</v>
      </c>
    </row>
    <row r="182" spans="1:65" s="2" customFormat="1" ht="16.5" customHeight="1">
      <c r="A182" s="30"/>
      <c r="B182" s="136"/>
      <c r="C182" s="137" t="s">
        <v>322</v>
      </c>
      <c r="D182" s="137" t="s">
        <v>134</v>
      </c>
      <c r="E182" s="138" t="s">
        <v>2484</v>
      </c>
      <c r="F182" s="139" t="s">
        <v>2485</v>
      </c>
      <c r="G182" s="140" t="s">
        <v>655</v>
      </c>
      <c r="H182" s="141">
        <v>491</v>
      </c>
      <c r="I182" s="242"/>
      <c r="J182" s="142">
        <f t="shared" si="20"/>
        <v>0</v>
      </c>
      <c r="K182" s="143"/>
      <c r="L182" s="31"/>
      <c r="M182" s="144" t="s">
        <v>1</v>
      </c>
      <c r="N182" s="145" t="s">
        <v>39</v>
      </c>
      <c r="O182" s="146">
        <v>0</v>
      </c>
      <c r="P182" s="146">
        <f t="shared" si="21"/>
        <v>0</v>
      </c>
      <c r="Q182" s="146">
        <v>0</v>
      </c>
      <c r="R182" s="146">
        <f t="shared" si="22"/>
        <v>0</v>
      </c>
      <c r="S182" s="146">
        <v>0</v>
      </c>
      <c r="T182" s="147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48" t="s">
        <v>138</v>
      </c>
      <c r="AT182" s="148" t="s">
        <v>134</v>
      </c>
      <c r="AU182" s="148" t="s">
        <v>84</v>
      </c>
      <c r="AY182" s="18" t="s">
        <v>133</v>
      </c>
      <c r="BE182" s="149">
        <f t="shared" si="24"/>
        <v>0</v>
      </c>
      <c r="BF182" s="149">
        <f t="shared" si="25"/>
        <v>0</v>
      </c>
      <c r="BG182" s="149">
        <f t="shared" si="26"/>
        <v>0</v>
      </c>
      <c r="BH182" s="149">
        <f t="shared" si="27"/>
        <v>0</v>
      </c>
      <c r="BI182" s="149">
        <f t="shared" si="28"/>
        <v>0</v>
      </c>
      <c r="BJ182" s="18" t="s">
        <v>82</v>
      </c>
      <c r="BK182" s="149">
        <f t="shared" si="29"/>
        <v>0</v>
      </c>
      <c r="BL182" s="18" t="s">
        <v>138</v>
      </c>
      <c r="BM182" s="148" t="s">
        <v>451</v>
      </c>
    </row>
    <row r="183" spans="1:65" s="2" customFormat="1" ht="16.5" customHeight="1">
      <c r="A183" s="30"/>
      <c r="B183" s="136"/>
      <c r="C183" s="137" t="s">
        <v>452</v>
      </c>
      <c r="D183" s="137" t="s">
        <v>134</v>
      </c>
      <c r="E183" s="138" t="s">
        <v>2486</v>
      </c>
      <c r="F183" s="139" t="s">
        <v>2487</v>
      </c>
      <c r="G183" s="140" t="s">
        <v>262</v>
      </c>
      <c r="H183" s="141">
        <v>33.3</v>
      </c>
      <c r="I183" s="242"/>
      <c r="J183" s="142">
        <f t="shared" si="20"/>
        <v>0</v>
      </c>
      <c r="K183" s="143"/>
      <c r="L183" s="31"/>
      <c r="M183" s="144" t="s">
        <v>1</v>
      </c>
      <c r="N183" s="145" t="s">
        <v>39</v>
      </c>
      <c r="O183" s="146">
        <v>0</v>
      </c>
      <c r="P183" s="146">
        <f t="shared" si="21"/>
        <v>0</v>
      </c>
      <c r="Q183" s="146">
        <v>0</v>
      </c>
      <c r="R183" s="146">
        <f t="shared" si="22"/>
        <v>0</v>
      </c>
      <c r="S183" s="146">
        <v>0</v>
      </c>
      <c r="T183" s="147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48" t="s">
        <v>138</v>
      </c>
      <c r="AT183" s="148" t="s">
        <v>134</v>
      </c>
      <c r="AU183" s="148" t="s">
        <v>84</v>
      </c>
      <c r="AY183" s="18" t="s">
        <v>133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18" t="s">
        <v>82</v>
      </c>
      <c r="BK183" s="149">
        <f t="shared" si="29"/>
        <v>0</v>
      </c>
      <c r="BL183" s="18" t="s">
        <v>138</v>
      </c>
      <c r="BM183" s="148" t="s">
        <v>455</v>
      </c>
    </row>
    <row r="184" spans="1:65" s="2" customFormat="1" ht="16.5" customHeight="1">
      <c r="A184" s="30"/>
      <c r="B184" s="136"/>
      <c r="C184" s="137" t="s">
        <v>328</v>
      </c>
      <c r="D184" s="137" t="s">
        <v>134</v>
      </c>
      <c r="E184" s="138" t="s">
        <v>2488</v>
      </c>
      <c r="F184" s="139" t="s">
        <v>2489</v>
      </c>
      <c r="G184" s="140" t="s">
        <v>229</v>
      </c>
      <c r="H184" s="141">
        <v>2.564</v>
      </c>
      <c r="I184" s="242"/>
      <c r="J184" s="142">
        <f t="shared" si="20"/>
        <v>0</v>
      </c>
      <c r="K184" s="143"/>
      <c r="L184" s="31"/>
      <c r="M184" s="144" t="s">
        <v>1</v>
      </c>
      <c r="N184" s="145" t="s">
        <v>39</v>
      </c>
      <c r="O184" s="146">
        <v>0</v>
      </c>
      <c r="P184" s="146">
        <f t="shared" si="21"/>
        <v>0</v>
      </c>
      <c r="Q184" s="146">
        <v>0</v>
      </c>
      <c r="R184" s="146">
        <f t="shared" si="22"/>
        <v>0</v>
      </c>
      <c r="S184" s="146">
        <v>0</v>
      </c>
      <c r="T184" s="147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48" t="s">
        <v>138</v>
      </c>
      <c r="AT184" s="148" t="s">
        <v>134</v>
      </c>
      <c r="AU184" s="148" t="s">
        <v>84</v>
      </c>
      <c r="AY184" s="18" t="s">
        <v>133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18" t="s">
        <v>82</v>
      </c>
      <c r="BK184" s="149">
        <f t="shared" si="29"/>
        <v>0</v>
      </c>
      <c r="BL184" s="18" t="s">
        <v>138</v>
      </c>
      <c r="BM184" s="148" t="s">
        <v>459</v>
      </c>
    </row>
    <row r="185" spans="1:65" s="2" customFormat="1" ht="16.5" customHeight="1">
      <c r="A185" s="30"/>
      <c r="B185" s="136"/>
      <c r="C185" s="137" t="s">
        <v>461</v>
      </c>
      <c r="D185" s="137" t="s">
        <v>134</v>
      </c>
      <c r="E185" s="138" t="s">
        <v>2490</v>
      </c>
      <c r="F185" s="139" t="s">
        <v>2491</v>
      </c>
      <c r="G185" s="140" t="s">
        <v>229</v>
      </c>
      <c r="H185" s="141">
        <v>0.333</v>
      </c>
      <c r="I185" s="242"/>
      <c r="J185" s="142">
        <f t="shared" si="20"/>
        <v>0</v>
      </c>
      <c r="K185" s="143"/>
      <c r="L185" s="31"/>
      <c r="M185" s="144" t="s">
        <v>1</v>
      </c>
      <c r="N185" s="145" t="s">
        <v>39</v>
      </c>
      <c r="O185" s="146">
        <v>0</v>
      </c>
      <c r="P185" s="146">
        <f t="shared" si="21"/>
        <v>0</v>
      </c>
      <c r="Q185" s="146">
        <v>0</v>
      </c>
      <c r="R185" s="146">
        <f t="shared" si="22"/>
        <v>0</v>
      </c>
      <c r="S185" s="146">
        <v>0</v>
      </c>
      <c r="T185" s="147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48" t="s">
        <v>138</v>
      </c>
      <c r="AT185" s="148" t="s">
        <v>134</v>
      </c>
      <c r="AU185" s="148" t="s">
        <v>84</v>
      </c>
      <c r="AY185" s="18" t="s">
        <v>133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18" t="s">
        <v>82</v>
      </c>
      <c r="BK185" s="149">
        <f t="shared" si="29"/>
        <v>0</v>
      </c>
      <c r="BL185" s="18" t="s">
        <v>138</v>
      </c>
      <c r="BM185" s="148" t="s">
        <v>464</v>
      </c>
    </row>
    <row r="186" spans="1:65" s="2" customFormat="1" ht="16.5" customHeight="1">
      <c r="A186" s="30"/>
      <c r="B186" s="136"/>
      <c r="C186" s="137" t="s">
        <v>331</v>
      </c>
      <c r="D186" s="137" t="s">
        <v>134</v>
      </c>
      <c r="E186" s="138" t="s">
        <v>2442</v>
      </c>
      <c r="F186" s="139" t="s">
        <v>2443</v>
      </c>
      <c r="G186" s="140" t="s">
        <v>247</v>
      </c>
      <c r="H186" s="141">
        <v>11.046</v>
      </c>
      <c r="I186" s="242"/>
      <c r="J186" s="142">
        <f t="shared" si="20"/>
        <v>0</v>
      </c>
      <c r="K186" s="143"/>
      <c r="L186" s="31"/>
      <c r="M186" s="144" t="s">
        <v>1</v>
      </c>
      <c r="N186" s="145" t="s">
        <v>39</v>
      </c>
      <c r="O186" s="146">
        <v>0</v>
      </c>
      <c r="P186" s="146">
        <f t="shared" si="21"/>
        <v>0</v>
      </c>
      <c r="Q186" s="146">
        <v>0</v>
      </c>
      <c r="R186" s="146">
        <f t="shared" si="22"/>
        <v>0</v>
      </c>
      <c r="S186" s="146">
        <v>0</v>
      </c>
      <c r="T186" s="147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48" t="s">
        <v>138</v>
      </c>
      <c r="AT186" s="148" t="s">
        <v>134</v>
      </c>
      <c r="AU186" s="148" t="s">
        <v>84</v>
      </c>
      <c r="AY186" s="18" t="s">
        <v>133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18" t="s">
        <v>82</v>
      </c>
      <c r="BK186" s="149">
        <f t="shared" si="29"/>
        <v>0</v>
      </c>
      <c r="BL186" s="18" t="s">
        <v>138</v>
      </c>
      <c r="BM186" s="148" t="s">
        <v>469</v>
      </c>
    </row>
    <row r="187" spans="2:63" s="11" customFormat="1" ht="22.9" customHeight="1">
      <c r="B187" s="126"/>
      <c r="D187" s="127" t="s">
        <v>73</v>
      </c>
      <c r="E187" s="162" t="s">
        <v>1790</v>
      </c>
      <c r="F187" s="162" t="s">
        <v>2492</v>
      </c>
      <c r="J187" s="163">
        <f>BK187</f>
        <v>0</v>
      </c>
      <c r="L187" s="126"/>
      <c r="M187" s="130"/>
      <c r="N187" s="131"/>
      <c r="O187" s="131"/>
      <c r="P187" s="132">
        <v>0</v>
      </c>
      <c r="Q187" s="131"/>
      <c r="R187" s="132">
        <v>0</v>
      </c>
      <c r="S187" s="131"/>
      <c r="T187" s="133">
        <v>0</v>
      </c>
      <c r="AR187" s="127" t="s">
        <v>82</v>
      </c>
      <c r="AT187" s="134" t="s">
        <v>73</v>
      </c>
      <c r="AU187" s="134" t="s">
        <v>82</v>
      </c>
      <c r="AY187" s="127" t="s">
        <v>133</v>
      </c>
      <c r="BK187" s="135">
        <v>0</v>
      </c>
    </row>
    <row r="188" spans="2:63" s="11" customFormat="1" ht="22.9" customHeight="1">
      <c r="B188" s="126"/>
      <c r="D188" s="127" t="s">
        <v>73</v>
      </c>
      <c r="E188" s="162" t="s">
        <v>1794</v>
      </c>
      <c r="F188" s="162" t="s">
        <v>2493</v>
      </c>
      <c r="J188" s="163">
        <f>BK188</f>
        <v>0</v>
      </c>
      <c r="L188" s="126"/>
      <c r="M188" s="130"/>
      <c r="N188" s="131"/>
      <c r="O188" s="131"/>
      <c r="P188" s="132">
        <f>SUM(P189:P209)</f>
        <v>0</v>
      </c>
      <c r="Q188" s="131"/>
      <c r="R188" s="132">
        <f>SUM(R189:R209)</f>
        <v>0</v>
      </c>
      <c r="S188" s="131"/>
      <c r="T188" s="133">
        <f>SUM(T189:T209)</f>
        <v>0</v>
      </c>
      <c r="AR188" s="127" t="s">
        <v>82</v>
      </c>
      <c r="AT188" s="134" t="s">
        <v>73</v>
      </c>
      <c r="AU188" s="134" t="s">
        <v>82</v>
      </c>
      <c r="AY188" s="127" t="s">
        <v>133</v>
      </c>
      <c r="BK188" s="135">
        <f>SUM(BK189:BK209)</f>
        <v>0</v>
      </c>
    </row>
    <row r="189" spans="1:65" s="2" customFormat="1" ht="24.2" customHeight="1">
      <c r="A189" s="30"/>
      <c r="B189" s="136"/>
      <c r="C189" s="137" t="s">
        <v>471</v>
      </c>
      <c r="D189" s="137" t="s">
        <v>134</v>
      </c>
      <c r="E189" s="138" t="s">
        <v>2494</v>
      </c>
      <c r="F189" s="139" t="s">
        <v>2495</v>
      </c>
      <c r="G189" s="140" t="s">
        <v>262</v>
      </c>
      <c r="H189" s="141">
        <v>121.7</v>
      </c>
      <c r="I189" s="242"/>
      <c r="J189" s="142">
        <f aca="true" t="shared" si="30" ref="J189:J209">ROUND(I189*H189,2)</f>
        <v>0</v>
      </c>
      <c r="K189" s="143"/>
      <c r="L189" s="31"/>
      <c r="M189" s="144" t="s">
        <v>1</v>
      </c>
      <c r="N189" s="145" t="s">
        <v>39</v>
      </c>
      <c r="O189" s="146">
        <v>0</v>
      </c>
      <c r="P189" s="146">
        <f aca="true" t="shared" si="31" ref="P189:P209">O189*H189</f>
        <v>0</v>
      </c>
      <c r="Q189" s="146">
        <v>0</v>
      </c>
      <c r="R189" s="146">
        <f aca="true" t="shared" si="32" ref="R189:R209">Q189*H189</f>
        <v>0</v>
      </c>
      <c r="S189" s="146">
        <v>0</v>
      </c>
      <c r="T189" s="147">
        <f aca="true" t="shared" si="33" ref="T189:T209"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48" t="s">
        <v>138</v>
      </c>
      <c r="AT189" s="148" t="s">
        <v>134</v>
      </c>
      <c r="AU189" s="148" t="s">
        <v>84</v>
      </c>
      <c r="AY189" s="18" t="s">
        <v>133</v>
      </c>
      <c r="BE189" s="149">
        <f aca="true" t="shared" si="34" ref="BE189:BE209">IF(N189="základní",J189,0)</f>
        <v>0</v>
      </c>
      <c r="BF189" s="149">
        <f aca="true" t="shared" si="35" ref="BF189:BF209">IF(N189="snížená",J189,0)</f>
        <v>0</v>
      </c>
      <c r="BG189" s="149">
        <f aca="true" t="shared" si="36" ref="BG189:BG209">IF(N189="zákl. přenesená",J189,0)</f>
        <v>0</v>
      </c>
      <c r="BH189" s="149">
        <f aca="true" t="shared" si="37" ref="BH189:BH209">IF(N189="sníž. přenesená",J189,0)</f>
        <v>0</v>
      </c>
      <c r="BI189" s="149">
        <f aca="true" t="shared" si="38" ref="BI189:BI209">IF(N189="nulová",J189,0)</f>
        <v>0</v>
      </c>
      <c r="BJ189" s="18" t="s">
        <v>82</v>
      </c>
      <c r="BK189" s="149">
        <f aca="true" t="shared" si="39" ref="BK189:BK209">ROUND(I189*H189,2)</f>
        <v>0</v>
      </c>
      <c r="BL189" s="18" t="s">
        <v>138</v>
      </c>
      <c r="BM189" s="148" t="s">
        <v>474</v>
      </c>
    </row>
    <row r="190" spans="1:65" s="2" customFormat="1" ht="16.5" customHeight="1">
      <c r="A190" s="30"/>
      <c r="B190" s="136"/>
      <c r="C190" s="137" t="s">
        <v>337</v>
      </c>
      <c r="D190" s="137" t="s">
        <v>134</v>
      </c>
      <c r="E190" s="138" t="s">
        <v>2496</v>
      </c>
      <c r="F190" s="139" t="s">
        <v>2497</v>
      </c>
      <c r="G190" s="140" t="s">
        <v>262</v>
      </c>
      <c r="H190" s="141">
        <v>133.87</v>
      </c>
      <c r="I190" s="242"/>
      <c r="J190" s="142">
        <f t="shared" si="30"/>
        <v>0</v>
      </c>
      <c r="K190" s="143"/>
      <c r="L190" s="31"/>
      <c r="M190" s="144" t="s">
        <v>1</v>
      </c>
      <c r="N190" s="145" t="s">
        <v>39</v>
      </c>
      <c r="O190" s="146">
        <v>0</v>
      </c>
      <c r="P190" s="146">
        <f t="shared" si="31"/>
        <v>0</v>
      </c>
      <c r="Q190" s="146">
        <v>0</v>
      </c>
      <c r="R190" s="146">
        <f t="shared" si="32"/>
        <v>0</v>
      </c>
      <c r="S190" s="146">
        <v>0</v>
      </c>
      <c r="T190" s="147">
        <f t="shared" si="3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48" t="s">
        <v>138</v>
      </c>
      <c r="AT190" s="148" t="s">
        <v>134</v>
      </c>
      <c r="AU190" s="148" t="s">
        <v>84</v>
      </c>
      <c r="AY190" s="18" t="s">
        <v>133</v>
      </c>
      <c r="BE190" s="149">
        <f t="shared" si="34"/>
        <v>0</v>
      </c>
      <c r="BF190" s="149">
        <f t="shared" si="35"/>
        <v>0</v>
      </c>
      <c r="BG190" s="149">
        <f t="shared" si="36"/>
        <v>0</v>
      </c>
      <c r="BH190" s="149">
        <f t="shared" si="37"/>
        <v>0</v>
      </c>
      <c r="BI190" s="149">
        <f t="shared" si="38"/>
        <v>0</v>
      </c>
      <c r="BJ190" s="18" t="s">
        <v>82</v>
      </c>
      <c r="BK190" s="149">
        <f t="shared" si="39"/>
        <v>0</v>
      </c>
      <c r="BL190" s="18" t="s">
        <v>138</v>
      </c>
      <c r="BM190" s="148" t="s">
        <v>479</v>
      </c>
    </row>
    <row r="191" spans="1:65" s="2" customFormat="1" ht="24.2" customHeight="1">
      <c r="A191" s="30"/>
      <c r="B191" s="136"/>
      <c r="C191" s="137" t="s">
        <v>480</v>
      </c>
      <c r="D191" s="137" t="s">
        <v>134</v>
      </c>
      <c r="E191" s="138" t="s">
        <v>2498</v>
      </c>
      <c r="F191" s="139" t="s">
        <v>2499</v>
      </c>
      <c r="G191" s="140" t="s">
        <v>262</v>
      </c>
      <c r="H191" s="141">
        <v>15.092</v>
      </c>
      <c r="I191" s="242"/>
      <c r="J191" s="142">
        <f t="shared" si="30"/>
        <v>0</v>
      </c>
      <c r="K191" s="143"/>
      <c r="L191" s="31"/>
      <c r="M191" s="144" t="s">
        <v>1</v>
      </c>
      <c r="N191" s="145" t="s">
        <v>39</v>
      </c>
      <c r="O191" s="146">
        <v>0</v>
      </c>
      <c r="P191" s="146">
        <f t="shared" si="31"/>
        <v>0</v>
      </c>
      <c r="Q191" s="146">
        <v>0</v>
      </c>
      <c r="R191" s="146">
        <f t="shared" si="32"/>
        <v>0</v>
      </c>
      <c r="S191" s="146">
        <v>0</v>
      </c>
      <c r="T191" s="147">
        <f t="shared" si="3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48" t="s">
        <v>138</v>
      </c>
      <c r="AT191" s="148" t="s">
        <v>134</v>
      </c>
      <c r="AU191" s="148" t="s">
        <v>84</v>
      </c>
      <c r="AY191" s="18" t="s">
        <v>133</v>
      </c>
      <c r="BE191" s="149">
        <f t="shared" si="34"/>
        <v>0</v>
      </c>
      <c r="BF191" s="149">
        <f t="shared" si="35"/>
        <v>0</v>
      </c>
      <c r="BG191" s="149">
        <f t="shared" si="36"/>
        <v>0</v>
      </c>
      <c r="BH191" s="149">
        <f t="shared" si="37"/>
        <v>0</v>
      </c>
      <c r="BI191" s="149">
        <f t="shared" si="38"/>
        <v>0</v>
      </c>
      <c r="BJ191" s="18" t="s">
        <v>82</v>
      </c>
      <c r="BK191" s="149">
        <f t="shared" si="39"/>
        <v>0</v>
      </c>
      <c r="BL191" s="18" t="s">
        <v>138</v>
      </c>
      <c r="BM191" s="148" t="s">
        <v>483</v>
      </c>
    </row>
    <row r="192" spans="1:65" s="2" customFormat="1" ht="24.2" customHeight="1">
      <c r="A192" s="30"/>
      <c r="B192" s="136"/>
      <c r="C192" s="137" t="s">
        <v>348</v>
      </c>
      <c r="D192" s="137" t="s">
        <v>134</v>
      </c>
      <c r="E192" s="138" t="s">
        <v>2500</v>
      </c>
      <c r="F192" s="139" t="s">
        <v>2501</v>
      </c>
      <c r="G192" s="140" t="s">
        <v>262</v>
      </c>
      <c r="H192" s="141">
        <v>10.2</v>
      </c>
      <c r="I192" s="242"/>
      <c r="J192" s="142">
        <f t="shared" si="30"/>
        <v>0</v>
      </c>
      <c r="K192" s="143"/>
      <c r="L192" s="31"/>
      <c r="M192" s="144" t="s">
        <v>1</v>
      </c>
      <c r="N192" s="145" t="s">
        <v>39</v>
      </c>
      <c r="O192" s="146">
        <v>0</v>
      </c>
      <c r="P192" s="146">
        <f t="shared" si="31"/>
        <v>0</v>
      </c>
      <c r="Q192" s="146">
        <v>0</v>
      </c>
      <c r="R192" s="146">
        <f t="shared" si="32"/>
        <v>0</v>
      </c>
      <c r="S192" s="146">
        <v>0</v>
      </c>
      <c r="T192" s="147">
        <f t="shared" si="3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48" t="s">
        <v>138</v>
      </c>
      <c r="AT192" s="148" t="s">
        <v>134</v>
      </c>
      <c r="AU192" s="148" t="s">
        <v>84</v>
      </c>
      <c r="AY192" s="18" t="s">
        <v>133</v>
      </c>
      <c r="BE192" s="149">
        <f t="shared" si="34"/>
        <v>0</v>
      </c>
      <c r="BF192" s="149">
        <f t="shared" si="35"/>
        <v>0</v>
      </c>
      <c r="BG192" s="149">
        <f t="shared" si="36"/>
        <v>0</v>
      </c>
      <c r="BH192" s="149">
        <f t="shared" si="37"/>
        <v>0</v>
      </c>
      <c r="BI192" s="149">
        <f t="shared" si="38"/>
        <v>0</v>
      </c>
      <c r="BJ192" s="18" t="s">
        <v>82</v>
      </c>
      <c r="BK192" s="149">
        <f t="shared" si="39"/>
        <v>0</v>
      </c>
      <c r="BL192" s="18" t="s">
        <v>138</v>
      </c>
      <c r="BM192" s="148" t="s">
        <v>487</v>
      </c>
    </row>
    <row r="193" spans="1:65" s="2" customFormat="1" ht="24.2" customHeight="1">
      <c r="A193" s="30"/>
      <c r="B193" s="136"/>
      <c r="C193" s="137" t="s">
        <v>489</v>
      </c>
      <c r="D193" s="137" t="s">
        <v>134</v>
      </c>
      <c r="E193" s="138" t="s">
        <v>2502</v>
      </c>
      <c r="F193" s="139" t="s">
        <v>2503</v>
      </c>
      <c r="G193" s="140" t="s">
        <v>240</v>
      </c>
      <c r="H193" s="141">
        <v>68.6</v>
      </c>
      <c r="I193" s="242"/>
      <c r="J193" s="142">
        <f t="shared" si="30"/>
        <v>0</v>
      </c>
      <c r="K193" s="143"/>
      <c r="L193" s="31"/>
      <c r="M193" s="144" t="s">
        <v>1</v>
      </c>
      <c r="N193" s="145" t="s">
        <v>39</v>
      </c>
      <c r="O193" s="146">
        <v>0</v>
      </c>
      <c r="P193" s="146">
        <f t="shared" si="31"/>
        <v>0</v>
      </c>
      <c r="Q193" s="146">
        <v>0</v>
      </c>
      <c r="R193" s="146">
        <f t="shared" si="32"/>
        <v>0</v>
      </c>
      <c r="S193" s="146">
        <v>0</v>
      </c>
      <c r="T193" s="147">
        <f t="shared" si="3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48" t="s">
        <v>138</v>
      </c>
      <c r="AT193" s="148" t="s">
        <v>134</v>
      </c>
      <c r="AU193" s="148" t="s">
        <v>84</v>
      </c>
      <c r="AY193" s="18" t="s">
        <v>133</v>
      </c>
      <c r="BE193" s="149">
        <f t="shared" si="34"/>
        <v>0</v>
      </c>
      <c r="BF193" s="149">
        <f t="shared" si="35"/>
        <v>0</v>
      </c>
      <c r="BG193" s="149">
        <f t="shared" si="36"/>
        <v>0</v>
      </c>
      <c r="BH193" s="149">
        <f t="shared" si="37"/>
        <v>0</v>
      </c>
      <c r="BI193" s="149">
        <f t="shared" si="38"/>
        <v>0</v>
      </c>
      <c r="BJ193" s="18" t="s">
        <v>82</v>
      </c>
      <c r="BK193" s="149">
        <f t="shared" si="39"/>
        <v>0</v>
      </c>
      <c r="BL193" s="18" t="s">
        <v>138</v>
      </c>
      <c r="BM193" s="148" t="s">
        <v>492</v>
      </c>
    </row>
    <row r="194" spans="1:65" s="2" customFormat="1" ht="24.2" customHeight="1">
      <c r="A194" s="30"/>
      <c r="B194" s="136"/>
      <c r="C194" s="137" t="s">
        <v>358</v>
      </c>
      <c r="D194" s="137" t="s">
        <v>134</v>
      </c>
      <c r="E194" s="138" t="s">
        <v>2504</v>
      </c>
      <c r="F194" s="139" t="s">
        <v>2505</v>
      </c>
      <c r="G194" s="140" t="s">
        <v>229</v>
      </c>
      <c r="H194" s="141">
        <v>1.53</v>
      </c>
      <c r="I194" s="242"/>
      <c r="J194" s="142">
        <f t="shared" si="30"/>
        <v>0</v>
      </c>
      <c r="K194" s="143"/>
      <c r="L194" s="31"/>
      <c r="M194" s="144" t="s">
        <v>1</v>
      </c>
      <c r="N194" s="145" t="s">
        <v>39</v>
      </c>
      <c r="O194" s="146">
        <v>0</v>
      </c>
      <c r="P194" s="146">
        <f t="shared" si="31"/>
        <v>0</v>
      </c>
      <c r="Q194" s="146">
        <v>0</v>
      </c>
      <c r="R194" s="146">
        <f t="shared" si="32"/>
        <v>0</v>
      </c>
      <c r="S194" s="146">
        <v>0</v>
      </c>
      <c r="T194" s="147">
        <f t="shared" si="3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48" t="s">
        <v>138</v>
      </c>
      <c r="AT194" s="148" t="s">
        <v>134</v>
      </c>
      <c r="AU194" s="148" t="s">
        <v>84</v>
      </c>
      <c r="AY194" s="18" t="s">
        <v>133</v>
      </c>
      <c r="BE194" s="149">
        <f t="shared" si="34"/>
        <v>0</v>
      </c>
      <c r="BF194" s="149">
        <f t="shared" si="35"/>
        <v>0</v>
      </c>
      <c r="BG194" s="149">
        <f t="shared" si="36"/>
        <v>0</v>
      </c>
      <c r="BH194" s="149">
        <f t="shared" si="37"/>
        <v>0</v>
      </c>
      <c r="BI194" s="149">
        <f t="shared" si="38"/>
        <v>0</v>
      </c>
      <c r="BJ194" s="18" t="s">
        <v>82</v>
      </c>
      <c r="BK194" s="149">
        <f t="shared" si="39"/>
        <v>0</v>
      </c>
      <c r="BL194" s="18" t="s">
        <v>138</v>
      </c>
      <c r="BM194" s="148" t="s">
        <v>496</v>
      </c>
    </row>
    <row r="195" spans="1:65" s="2" customFormat="1" ht="24.2" customHeight="1">
      <c r="A195" s="30"/>
      <c r="B195" s="136"/>
      <c r="C195" s="137" t="s">
        <v>497</v>
      </c>
      <c r="D195" s="137" t="s">
        <v>134</v>
      </c>
      <c r="E195" s="138" t="s">
        <v>2506</v>
      </c>
      <c r="F195" s="139" t="s">
        <v>2507</v>
      </c>
      <c r="G195" s="140" t="s">
        <v>262</v>
      </c>
      <c r="H195" s="141">
        <v>121.7</v>
      </c>
      <c r="I195" s="242"/>
      <c r="J195" s="142">
        <f t="shared" si="30"/>
        <v>0</v>
      </c>
      <c r="K195" s="143"/>
      <c r="L195" s="31"/>
      <c r="M195" s="144" t="s">
        <v>1</v>
      </c>
      <c r="N195" s="145" t="s">
        <v>39</v>
      </c>
      <c r="O195" s="146">
        <v>0</v>
      </c>
      <c r="P195" s="146">
        <f t="shared" si="31"/>
        <v>0</v>
      </c>
      <c r="Q195" s="146">
        <v>0</v>
      </c>
      <c r="R195" s="146">
        <f t="shared" si="32"/>
        <v>0</v>
      </c>
      <c r="S195" s="146">
        <v>0</v>
      </c>
      <c r="T195" s="147">
        <f t="shared" si="3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48" t="s">
        <v>138</v>
      </c>
      <c r="AT195" s="148" t="s">
        <v>134</v>
      </c>
      <c r="AU195" s="148" t="s">
        <v>84</v>
      </c>
      <c r="AY195" s="18" t="s">
        <v>133</v>
      </c>
      <c r="BE195" s="149">
        <f t="shared" si="34"/>
        <v>0</v>
      </c>
      <c r="BF195" s="149">
        <f t="shared" si="35"/>
        <v>0</v>
      </c>
      <c r="BG195" s="149">
        <f t="shared" si="36"/>
        <v>0</v>
      </c>
      <c r="BH195" s="149">
        <f t="shared" si="37"/>
        <v>0</v>
      </c>
      <c r="BI195" s="149">
        <f t="shared" si="38"/>
        <v>0</v>
      </c>
      <c r="BJ195" s="18" t="s">
        <v>82</v>
      </c>
      <c r="BK195" s="149">
        <f t="shared" si="39"/>
        <v>0</v>
      </c>
      <c r="BL195" s="18" t="s">
        <v>138</v>
      </c>
      <c r="BM195" s="148" t="s">
        <v>500</v>
      </c>
    </row>
    <row r="196" spans="1:65" s="2" customFormat="1" ht="16.5" customHeight="1">
      <c r="A196" s="30"/>
      <c r="B196" s="136"/>
      <c r="C196" s="137" t="s">
        <v>361</v>
      </c>
      <c r="D196" s="137" t="s">
        <v>134</v>
      </c>
      <c r="E196" s="138" t="s">
        <v>2508</v>
      </c>
      <c r="F196" s="139" t="s">
        <v>2509</v>
      </c>
      <c r="G196" s="140" t="s">
        <v>262</v>
      </c>
      <c r="H196" s="141">
        <v>121.7</v>
      </c>
      <c r="I196" s="242"/>
      <c r="J196" s="142">
        <f t="shared" si="30"/>
        <v>0</v>
      </c>
      <c r="K196" s="143"/>
      <c r="L196" s="31"/>
      <c r="M196" s="144" t="s">
        <v>1</v>
      </c>
      <c r="N196" s="145" t="s">
        <v>39</v>
      </c>
      <c r="O196" s="146">
        <v>0</v>
      </c>
      <c r="P196" s="146">
        <f t="shared" si="31"/>
        <v>0</v>
      </c>
      <c r="Q196" s="146">
        <v>0</v>
      </c>
      <c r="R196" s="146">
        <f t="shared" si="32"/>
        <v>0</v>
      </c>
      <c r="S196" s="146">
        <v>0</v>
      </c>
      <c r="T196" s="147">
        <f t="shared" si="3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48" t="s">
        <v>138</v>
      </c>
      <c r="AT196" s="148" t="s">
        <v>134</v>
      </c>
      <c r="AU196" s="148" t="s">
        <v>84</v>
      </c>
      <c r="AY196" s="18" t="s">
        <v>133</v>
      </c>
      <c r="BE196" s="149">
        <f t="shared" si="34"/>
        <v>0</v>
      </c>
      <c r="BF196" s="149">
        <f t="shared" si="35"/>
        <v>0</v>
      </c>
      <c r="BG196" s="149">
        <f t="shared" si="36"/>
        <v>0</v>
      </c>
      <c r="BH196" s="149">
        <f t="shared" si="37"/>
        <v>0</v>
      </c>
      <c r="BI196" s="149">
        <f t="shared" si="38"/>
        <v>0</v>
      </c>
      <c r="BJ196" s="18" t="s">
        <v>82</v>
      </c>
      <c r="BK196" s="149">
        <f t="shared" si="39"/>
        <v>0</v>
      </c>
      <c r="BL196" s="18" t="s">
        <v>138</v>
      </c>
      <c r="BM196" s="148" t="s">
        <v>503</v>
      </c>
    </row>
    <row r="197" spans="1:65" s="2" customFormat="1" ht="24.2" customHeight="1">
      <c r="A197" s="30"/>
      <c r="B197" s="136"/>
      <c r="C197" s="137" t="s">
        <v>504</v>
      </c>
      <c r="D197" s="137" t="s">
        <v>134</v>
      </c>
      <c r="E197" s="138" t="s">
        <v>2510</v>
      </c>
      <c r="F197" s="139" t="s">
        <v>2511</v>
      </c>
      <c r="G197" s="140" t="s">
        <v>229</v>
      </c>
      <c r="H197" s="141">
        <v>4.868</v>
      </c>
      <c r="I197" s="242"/>
      <c r="J197" s="142">
        <f t="shared" si="30"/>
        <v>0</v>
      </c>
      <c r="K197" s="143"/>
      <c r="L197" s="31"/>
      <c r="M197" s="144" t="s">
        <v>1</v>
      </c>
      <c r="N197" s="145" t="s">
        <v>39</v>
      </c>
      <c r="O197" s="146">
        <v>0</v>
      </c>
      <c r="P197" s="146">
        <f t="shared" si="31"/>
        <v>0</v>
      </c>
      <c r="Q197" s="146">
        <v>0</v>
      </c>
      <c r="R197" s="146">
        <f t="shared" si="32"/>
        <v>0</v>
      </c>
      <c r="S197" s="146">
        <v>0</v>
      </c>
      <c r="T197" s="147">
        <f t="shared" si="3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48" t="s">
        <v>138</v>
      </c>
      <c r="AT197" s="148" t="s">
        <v>134</v>
      </c>
      <c r="AU197" s="148" t="s">
        <v>84</v>
      </c>
      <c r="AY197" s="18" t="s">
        <v>133</v>
      </c>
      <c r="BE197" s="149">
        <f t="shared" si="34"/>
        <v>0</v>
      </c>
      <c r="BF197" s="149">
        <f t="shared" si="35"/>
        <v>0</v>
      </c>
      <c r="BG197" s="149">
        <f t="shared" si="36"/>
        <v>0</v>
      </c>
      <c r="BH197" s="149">
        <f t="shared" si="37"/>
        <v>0</v>
      </c>
      <c r="BI197" s="149">
        <f t="shared" si="38"/>
        <v>0</v>
      </c>
      <c r="BJ197" s="18" t="s">
        <v>82</v>
      </c>
      <c r="BK197" s="149">
        <f t="shared" si="39"/>
        <v>0</v>
      </c>
      <c r="BL197" s="18" t="s">
        <v>138</v>
      </c>
      <c r="BM197" s="148" t="s">
        <v>507</v>
      </c>
    </row>
    <row r="198" spans="1:65" s="2" customFormat="1" ht="16.5" customHeight="1">
      <c r="A198" s="30"/>
      <c r="B198" s="136"/>
      <c r="C198" s="137" t="s">
        <v>368</v>
      </c>
      <c r="D198" s="137" t="s">
        <v>134</v>
      </c>
      <c r="E198" s="138" t="s">
        <v>2512</v>
      </c>
      <c r="F198" s="139" t="s">
        <v>2513</v>
      </c>
      <c r="G198" s="140" t="s">
        <v>262</v>
      </c>
      <c r="H198" s="141">
        <v>121.7</v>
      </c>
      <c r="I198" s="242"/>
      <c r="J198" s="142">
        <f t="shared" si="30"/>
        <v>0</v>
      </c>
      <c r="K198" s="143"/>
      <c r="L198" s="31"/>
      <c r="M198" s="144" t="s">
        <v>1</v>
      </c>
      <c r="N198" s="145" t="s">
        <v>39</v>
      </c>
      <c r="O198" s="146">
        <v>0</v>
      </c>
      <c r="P198" s="146">
        <f t="shared" si="31"/>
        <v>0</v>
      </c>
      <c r="Q198" s="146">
        <v>0</v>
      </c>
      <c r="R198" s="146">
        <f t="shared" si="32"/>
        <v>0</v>
      </c>
      <c r="S198" s="146">
        <v>0</v>
      </c>
      <c r="T198" s="147">
        <f t="shared" si="3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48" t="s">
        <v>138</v>
      </c>
      <c r="AT198" s="148" t="s">
        <v>134</v>
      </c>
      <c r="AU198" s="148" t="s">
        <v>84</v>
      </c>
      <c r="AY198" s="18" t="s">
        <v>133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8" t="s">
        <v>82</v>
      </c>
      <c r="BK198" s="149">
        <f t="shared" si="39"/>
        <v>0</v>
      </c>
      <c r="BL198" s="18" t="s">
        <v>138</v>
      </c>
      <c r="BM198" s="148" t="s">
        <v>510</v>
      </c>
    </row>
    <row r="199" spans="1:65" s="2" customFormat="1" ht="24.2" customHeight="1">
      <c r="A199" s="30"/>
      <c r="B199" s="136"/>
      <c r="C199" s="137" t="s">
        <v>511</v>
      </c>
      <c r="D199" s="137" t="s">
        <v>134</v>
      </c>
      <c r="E199" s="138" t="s">
        <v>2514</v>
      </c>
      <c r="F199" s="139" t="s">
        <v>2515</v>
      </c>
      <c r="G199" s="140" t="s">
        <v>262</v>
      </c>
      <c r="H199" s="141">
        <v>133.87</v>
      </c>
      <c r="I199" s="242"/>
      <c r="J199" s="142">
        <f t="shared" si="30"/>
        <v>0</v>
      </c>
      <c r="K199" s="143"/>
      <c r="L199" s="31"/>
      <c r="M199" s="144" t="s">
        <v>1</v>
      </c>
      <c r="N199" s="145" t="s">
        <v>39</v>
      </c>
      <c r="O199" s="146">
        <v>0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48" t="s">
        <v>138</v>
      </c>
      <c r="AT199" s="148" t="s">
        <v>134</v>
      </c>
      <c r="AU199" s="148" t="s">
        <v>84</v>
      </c>
      <c r="AY199" s="18" t="s">
        <v>133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8" t="s">
        <v>82</v>
      </c>
      <c r="BK199" s="149">
        <f t="shared" si="39"/>
        <v>0</v>
      </c>
      <c r="BL199" s="18" t="s">
        <v>138</v>
      </c>
      <c r="BM199" s="148" t="s">
        <v>514</v>
      </c>
    </row>
    <row r="200" spans="1:65" s="2" customFormat="1" ht="44.25" customHeight="1">
      <c r="A200" s="30"/>
      <c r="B200" s="136"/>
      <c r="C200" s="184" t="s">
        <v>372</v>
      </c>
      <c r="D200" s="184" t="s">
        <v>244</v>
      </c>
      <c r="E200" s="185" t="s">
        <v>2516</v>
      </c>
      <c r="F200" s="186" t="s">
        <v>2517</v>
      </c>
      <c r="G200" s="187" t="s">
        <v>655</v>
      </c>
      <c r="H200" s="188">
        <v>1</v>
      </c>
      <c r="I200" s="245"/>
      <c r="J200" s="189">
        <f t="shared" si="30"/>
        <v>0</v>
      </c>
      <c r="K200" s="190"/>
      <c r="L200" s="191"/>
      <c r="M200" s="192" t="s">
        <v>1</v>
      </c>
      <c r="N200" s="193" t="s">
        <v>39</v>
      </c>
      <c r="O200" s="146">
        <v>0</v>
      </c>
      <c r="P200" s="146">
        <f t="shared" si="31"/>
        <v>0</v>
      </c>
      <c r="Q200" s="146">
        <v>0</v>
      </c>
      <c r="R200" s="146">
        <f t="shared" si="32"/>
        <v>0</v>
      </c>
      <c r="S200" s="146">
        <v>0</v>
      </c>
      <c r="T200" s="147">
        <f t="shared" si="3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48" t="s">
        <v>152</v>
      </c>
      <c r="AT200" s="148" t="s">
        <v>244</v>
      </c>
      <c r="AU200" s="148" t="s">
        <v>84</v>
      </c>
      <c r="AY200" s="18" t="s">
        <v>133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8" t="s">
        <v>82</v>
      </c>
      <c r="BK200" s="149">
        <f t="shared" si="39"/>
        <v>0</v>
      </c>
      <c r="BL200" s="18" t="s">
        <v>138</v>
      </c>
      <c r="BM200" s="148" t="s">
        <v>518</v>
      </c>
    </row>
    <row r="201" spans="1:65" s="2" customFormat="1" ht="44.25" customHeight="1">
      <c r="A201" s="30"/>
      <c r="B201" s="136"/>
      <c r="C201" s="137" t="s">
        <v>519</v>
      </c>
      <c r="D201" s="137" t="s">
        <v>134</v>
      </c>
      <c r="E201" s="138" t="s">
        <v>2518</v>
      </c>
      <c r="F201" s="139" t="s">
        <v>2519</v>
      </c>
      <c r="G201" s="140" t="s">
        <v>262</v>
      </c>
      <c r="H201" s="141">
        <v>121.7</v>
      </c>
      <c r="I201" s="242"/>
      <c r="J201" s="142">
        <f t="shared" si="30"/>
        <v>0</v>
      </c>
      <c r="K201" s="143"/>
      <c r="L201" s="31"/>
      <c r="M201" s="144" t="s">
        <v>1</v>
      </c>
      <c r="N201" s="145" t="s">
        <v>39</v>
      </c>
      <c r="O201" s="146">
        <v>0</v>
      </c>
      <c r="P201" s="146">
        <f t="shared" si="31"/>
        <v>0</v>
      </c>
      <c r="Q201" s="146">
        <v>0</v>
      </c>
      <c r="R201" s="146">
        <f t="shared" si="32"/>
        <v>0</v>
      </c>
      <c r="S201" s="146">
        <v>0</v>
      </c>
      <c r="T201" s="147">
        <f t="shared" si="3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48" t="s">
        <v>138</v>
      </c>
      <c r="AT201" s="148" t="s">
        <v>134</v>
      </c>
      <c r="AU201" s="148" t="s">
        <v>84</v>
      </c>
      <c r="AY201" s="18" t="s">
        <v>133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8" t="s">
        <v>82</v>
      </c>
      <c r="BK201" s="149">
        <f t="shared" si="39"/>
        <v>0</v>
      </c>
      <c r="BL201" s="18" t="s">
        <v>138</v>
      </c>
      <c r="BM201" s="148" t="s">
        <v>522</v>
      </c>
    </row>
    <row r="202" spans="1:65" s="2" customFormat="1" ht="37.9" customHeight="1">
      <c r="A202" s="30"/>
      <c r="B202" s="136"/>
      <c r="C202" s="137" t="s">
        <v>384</v>
      </c>
      <c r="D202" s="137" t="s">
        <v>134</v>
      </c>
      <c r="E202" s="138" t="s">
        <v>2520</v>
      </c>
      <c r="F202" s="139" t="s">
        <v>2521</v>
      </c>
      <c r="G202" s="140" t="s">
        <v>229</v>
      </c>
      <c r="H202" s="141">
        <v>22.055</v>
      </c>
      <c r="I202" s="242"/>
      <c r="J202" s="142">
        <f t="shared" si="30"/>
        <v>0</v>
      </c>
      <c r="K202" s="143"/>
      <c r="L202" s="31"/>
      <c r="M202" s="144" t="s">
        <v>1</v>
      </c>
      <c r="N202" s="145" t="s">
        <v>39</v>
      </c>
      <c r="O202" s="146">
        <v>0</v>
      </c>
      <c r="P202" s="146">
        <f t="shared" si="31"/>
        <v>0</v>
      </c>
      <c r="Q202" s="146">
        <v>0</v>
      </c>
      <c r="R202" s="146">
        <f t="shared" si="32"/>
        <v>0</v>
      </c>
      <c r="S202" s="146">
        <v>0</v>
      </c>
      <c r="T202" s="147">
        <f t="shared" si="3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48" t="s">
        <v>138</v>
      </c>
      <c r="AT202" s="148" t="s">
        <v>134</v>
      </c>
      <c r="AU202" s="148" t="s">
        <v>84</v>
      </c>
      <c r="AY202" s="18" t="s">
        <v>133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18" t="s">
        <v>82</v>
      </c>
      <c r="BK202" s="149">
        <f t="shared" si="39"/>
        <v>0</v>
      </c>
      <c r="BL202" s="18" t="s">
        <v>138</v>
      </c>
      <c r="BM202" s="148" t="s">
        <v>527</v>
      </c>
    </row>
    <row r="203" spans="1:65" s="2" customFormat="1" ht="16.5" customHeight="1">
      <c r="A203" s="30"/>
      <c r="B203" s="136"/>
      <c r="C203" s="137" t="s">
        <v>532</v>
      </c>
      <c r="D203" s="137" t="s">
        <v>134</v>
      </c>
      <c r="E203" s="138" t="s">
        <v>2522</v>
      </c>
      <c r="F203" s="139" t="s">
        <v>2523</v>
      </c>
      <c r="G203" s="140" t="s">
        <v>262</v>
      </c>
      <c r="H203" s="141">
        <v>121.7</v>
      </c>
      <c r="I203" s="242"/>
      <c r="J203" s="142">
        <f t="shared" si="30"/>
        <v>0</v>
      </c>
      <c r="K203" s="143"/>
      <c r="L203" s="31"/>
      <c r="M203" s="144" t="s">
        <v>1</v>
      </c>
      <c r="N203" s="145" t="s">
        <v>39</v>
      </c>
      <c r="O203" s="146">
        <v>0</v>
      </c>
      <c r="P203" s="146">
        <f t="shared" si="31"/>
        <v>0</v>
      </c>
      <c r="Q203" s="146">
        <v>0</v>
      </c>
      <c r="R203" s="146">
        <f t="shared" si="32"/>
        <v>0</v>
      </c>
      <c r="S203" s="146">
        <v>0</v>
      </c>
      <c r="T203" s="147">
        <f t="shared" si="3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48" t="s">
        <v>138</v>
      </c>
      <c r="AT203" s="148" t="s">
        <v>134</v>
      </c>
      <c r="AU203" s="148" t="s">
        <v>84</v>
      </c>
      <c r="AY203" s="18" t="s">
        <v>133</v>
      </c>
      <c r="BE203" s="149">
        <f t="shared" si="34"/>
        <v>0</v>
      </c>
      <c r="BF203" s="149">
        <f t="shared" si="35"/>
        <v>0</v>
      </c>
      <c r="BG203" s="149">
        <f t="shared" si="36"/>
        <v>0</v>
      </c>
      <c r="BH203" s="149">
        <f t="shared" si="37"/>
        <v>0</v>
      </c>
      <c r="BI203" s="149">
        <f t="shared" si="38"/>
        <v>0</v>
      </c>
      <c r="BJ203" s="18" t="s">
        <v>82</v>
      </c>
      <c r="BK203" s="149">
        <f t="shared" si="39"/>
        <v>0</v>
      </c>
      <c r="BL203" s="18" t="s">
        <v>138</v>
      </c>
      <c r="BM203" s="148" t="s">
        <v>535</v>
      </c>
    </row>
    <row r="204" spans="1:65" s="2" customFormat="1" ht="16.5" customHeight="1">
      <c r="A204" s="30"/>
      <c r="B204" s="136"/>
      <c r="C204" s="137" t="s">
        <v>392</v>
      </c>
      <c r="D204" s="137" t="s">
        <v>134</v>
      </c>
      <c r="E204" s="138" t="s">
        <v>2524</v>
      </c>
      <c r="F204" s="139" t="s">
        <v>2525</v>
      </c>
      <c r="G204" s="140" t="s">
        <v>1394</v>
      </c>
      <c r="H204" s="141">
        <v>1</v>
      </c>
      <c r="I204" s="242"/>
      <c r="J204" s="142">
        <f t="shared" si="30"/>
        <v>0</v>
      </c>
      <c r="K204" s="143"/>
      <c r="L204" s="31"/>
      <c r="M204" s="144" t="s">
        <v>1</v>
      </c>
      <c r="N204" s="145" t="s">
        <v>39</v>
      </c>
      <c r="O204" s="146">
        <v>0</v>
      </c>
      <c r="P204" s="146">
        <f t="shared" si="31"/>
        <v>0</v>
      </c>
      <c r="Q204" s="146">
        <v>0</v>
      </c>
      <c r="R204" s="146">
        <f t="shared" si="32"/>
        <v>0</v>
      </c>
      <c r="S204" s="146">
        <v>0</v>
      </c>
      <c r="T204" s="147">
        <f t="shared" si="3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48" t="s">
        <v>138</v>
      </c>
      <c r="AT204" s="148" t="s">
        <v>134</v>
      </c>
      <c r="AU204" s="148" t="s">
        <v>84</v>
      </c>
      <c r="AY204" s="18" t="s">
        <v>133</v>
      </c>
      <c r="BE204" s="149">
        <f t="shared" si="34"/>
        <v>0</v>
      </c>
      <c r="BF204" s="149">
        <f t="shared" si="35"/>
        <v>0</v>
      </c>
      <c r="BG204" s="149">
        <f t="shared" si="36"/>
        <v>0</v>
      </c>
      <c r="BH204" s="149">
        <f t="shared" si="37"/>
        <v>0</v>
      </c>
      <c r="BI204" s="149">
        <f t="shared" si="38"/>
        <v>0</v>
      </c>
      <c r="BJ204" s="18" t="s">
        <v>82</v>
      </c>
      <c r="BK204" s="149">
        <f t="shared" si="39"/>
        <v>0</v>
      </c>
      <c r="BL204" s="18" t="s">
        <v>138</v>
      </c>
      <c r="BM204" s="148" t="s">
        <v>540</v>
      </c>
    </row>
    <row r="205" spans="1:65" s="2" customFormat="1" ht="16.5" customHeight="1">
      <c r="A205" s="30"/>
      <c r="B205" s="136"/>
      <c r="C205" s="137" t="s">
        <v>541</v>
      </c>
      <c r="D205" s="137" t="s">
        <v>134</v>
      </c>
      <c r="E205" s="138" t="s">
        <v>2526</v>
      </c>
      <c r="F205" s="139" t="s">
        <v>2527</v>
      </c>
      <c r="G205" s="140" t="s">
        <v>655</v>
      </c>
      <c r="H205" s="141">
        <v>1631</v>
      </c>
      <c r="I205" s="242"/>
      <c r="J205" s="142">
        <f t="shared" si="30"/>
        <v>0</v>
      </c>
      <c r="K205" s="143"/>
      <c r="L205" s="31"/>
      <c r="M205" s="144" t="s">
        <v>1</v>
      </c>
      <c r="N205" s="145" t="s">
        <v>39</v>
      </c>
      <c r="O205" s="146">
        <v>0</v>
      </c>
      <c r="P205" s="146">
        <f t="shared" si="31"/>
        <v>0</v>
      </c>
      <c r="Q205" s="146">
        <v>0</v>
      </c>
      <c r="R205" s="146">
        <f t="shared" si="32"/>
        <v>0</v>
      </c>
      <c r="S205" s="146">
        <v>0</v>
      </c>
      <c r="T205" s="147">
        <f t="shared" si="3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48" t="s">
        <v>138</v>
      </c>
      <c r="AT205" s="148" t="s">
        <v>134</v>
      </c>
      <c r="AU205" s="148" t="s">
        <v>84</v>
      </c>
      <c r="AY205" s="18" t="s">
        <v>133</v>
      </c>
      <c r="BE205" s="149">
        <f t="shared" si="34"/>
        <v>0</v>
      </c>
      <c r="BF205" s="149">
        <f t="shared" si="35"/>
        <v>0</v>
      </c>
      <c r="BG205" s="149">
        <f t="shared" si="36"/>
        <v>0</v>
      </c>
      <c r="BH205" s="149">
        <f t="shared" si="37"/>
        <v>0</v>
      </c>
      <c r="BI205" s="149">
        <f t="shared" si="38"/>
        <v>0</v>
      </c>
      <c r="BJ205" s="18" t="s">
        <v>82</v>
      </c>
      <c r="BK205" s="149">
        <f t="shared" si="39"/>
        <v>0</v>
      </c>
      <c r="BL205" s="18" t="s">
        <v>138</v>
      </c>
      <c r="BM205" s="148" t="s">
        <v>544</v>
      </c>
    </row>
    <row r="206" spans="1:65" s="2" customFormat="1" ht="21.75" customHeight="1">
      <c r="A206" s="30"/>
      <c r="B206" s="136"/>
      <c r="C206" s="137" t="s">
        <v>396</v>
      </c>
      <c r="D206" s="137" t="s">
        <v>134</v>
      </c>
      <c r="E206" s="138" t="s">
        <v>2528</v>
      </c>
      <c r="F206" s="139" t="s">
        <v>2529</v>
      </c>
      <c r="G206" s="140" t="s">
        <v>655</v>
      </c>
      <c r="H206" s="141">
        <v>1631</v>
      </c>
      <c r="I206" s="242"/>
      <c r="J206" s="142">
        <f t="shared" si="30"/>
        <v>0</v>
      </c>
      <c r="K206" s="143"/>
      <c r="L206" s="31"/>
      <c r="M206" s="144" t="s">
        <v>1</v>
      </c>
      <c r="N206" s="145" t="s">
        <v>39</v>
      </c>
      <c r="O206" s="146">
        <v>0</v>
      </c>
      <c r="P206" s="146">
        <f t="shared" si="31"/>
        <v>0</v>
      </c>
      <c r="Q206" s="146">
        <v>0</v>
      </c>
      <c r="R206" s="146">
        <f t="shared" si="32"/>
        <v>0</v>
      </c>
      <c r="S206" s="146">
        <v>0</v>
      </c>
      <c r="T206" s="147">
        <f t="shared" si="3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48" t="s">
        <v>138</v>
      </c>
      <c r="AT206" s="148" t="s">
        <v>134</v>
      </c>
      <c r="AU206" s="148" t="s">
        <v>84</v>
      </c>
      <c r="AY206" s="18" t="s">
        <v>133</v>
      </c>
      <c r="BE206" s="149">
        <f t="shared" si="34"/>
        <v>0</v>
      </c>
      <c r="BF206" s="149">
        <f t="shared" si="35"/>
        <v>0</v>
      </c>
      <c r="BG206" s="149">
        <f t="shared" si="36"/>
        <v>0</v>
      </c>
      <c r="BH206" s="149">
        <f t="shared" si="37"/>
        <v>0</v>
      </c>
      <c r="BI206" s="149">
        <f t="shared" si="38"/>
        <v>0</v>
      </c>
      <c r="BJ206" s="18" t="s">
        <v>82</v>
      </c>
      <c r="BK206" s="149">
        <f t="shared" si="39"/>
        <v>0</v>
      </c>
      <c r="BL206" s="18" t="s">
        <v>138</v>
      </c>
      <c r="BM206" s="148" t="s">
        <v>549</v>
      </c>
    </row>
    <row r="207" spans="1:65" s="2" customFormat="1" ht="16.5" customHeight="1">
      <c r="A207" s="30"/>
      <c r="B207" s="136"/>
      <c r="C207" s="137" t="s">
        <v>550</v>
      </c>
      <c r="D207" s="137" t="s">
        <v>134</v>
      </c>
      <c r="E207" s="138" t="s">
        <v>2530</v>
      </c>
      <c r="F207" s="139" t="s">
        <v>2531</v>
      </c>
      <c r="G207" s="140" t="s">
        <v>655</v>
      </c>
      <c r="H207" s="141">
        <v>1631</v>
      </c>
      <c r="I207" s="242"/>
      <c r="J207" s="142">
        <f t="shared" si="30"/>
        <v>0</v>
      </c>
      <c r="K207" s="143"/>
      <c r="L207" s="31"/>
      <c r="M207" s="144" t="s">
        <v>1</v>
      </c>
      <c r="N207" s="145" t="s">
        <v>39</v>
      </c>
      <c r="O207" s="146">
        <v>0</v>
      </c>
      <c r="P207" s="146">
        <f t="shared" si="31"/>
        <v>0</v>
      </c>
      <c r="Q207" s="146">
        <v>0</v>
      </c>
      <c r="R207" s="146">
        <f t="shared" si="32"/>
        <v>0</v>
      </c>
      <c r="S207" s="146">
        <v>0</v>
      </c>
      <c r="T207" s="147">
        <f t="shared" si="3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48" t="s">
        <v>138</v>
      </c>
      <c r="AT207" s="148" t="s">
        <v>134</v>
      </c>
      <c r="AU207" s="148" t="s">
        <v>84</v>
      </c>
      <c r="AY207" s="18" t="s">
        <v>133</v>
      </c>
      <c r="BE207" s="149">
        <f t="shared" si="34"/>
        <v>0</v>
      </c>
      <c r="BF207" s="149">
        <f t="shared" si="35"/>
        <v>0</v>
      </c>
      <c r="BG207" s="149">
        <f t="shared" si="36"/>
        <v>0</v>
      </c>
      <c r="BH207" s="149">
        <f t="shared" si="37"/>
        <v>0</v>
      </c>
      <c r="BI207" s="149">
        <f t="shared" si="38"/>
        <v>0</v>
      </c>
      <c r="BJ207" s="18" t="s">
        <v>82</v>
      </c>
      <c r="BK207" s="149">
        <f t="shared" si="39"/>
        <v>0</v>
      </c>
      <c r="BL207" s="18" t="s">
        <v>138</v>
      </c>
      <c r="BM207" s="148" t="s">
        <v>553</v>
      </c>
    </row>
    <row r="208" spans="1:65" s="2" customFormat="1" ht="16.5" customHeight="1">
      <c r="A208" s="30"/>
      <c r="B208" s="136"/>
      <c r="C208" s="137" t="s">
        <v>400</v>
      </c>
      <c r="D208" s="137" t="s">
        <v>134</v>
      </c>
      <c r="E208" s="138" t="s">
        <v>2532</v>
      </c>
      <c r="F208" s="139" t="s">
        <v>2533</v>
      </c>
      <c r="G208" s="140" t="s">
        <v>229</v>
      </c>
      <c r="H208" s="141">
        <v>1.217</v>
      </c>
      <c r="I208" s="242"/>
      <c r="J208" s="142">
        <f t="shared" si="30"/>
        <v>0</v>
      </c>
      <c r="K208" s="143"/>
      <c r="L208" s="31"/>
      <c r="M208" s="144" t="s">
        <v>1</v>
      </c>
      <c r="N208" s="145" t="s">
        <v>39</v>
      </c>
      <c r="O208" s="146">
        <v>0</v>
      </c>
      <c r="P208" s="146">
        <f t="shared" si="31"/>
        <v>0</v>
      </c>
      <c r="Q208" s="146">
        <v>0</v>
      </c>
      <c r="R208" s="146">
        <f t="shared" si="32"/>
        <v>0</v>
      </c>
      <c r="S208" s="146">
        <v>0</v>
      </c>
      <c r="T208" s="147">
        <f t="shared" si="3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48" t="s">
        <v>138</v>
      </c>
      <c r="AT208" s="148" t="s">
        <v>134</v>
      </c>
      <c r="AU208" s="148" t="s">
        <v>84</v>
      </c>
      <c r="AY208" s="18" t="s">
        <v>133</v>
      </c>
      <c r="BE208" s="149">
        <f t="shared" si="34"/>
        <v>0</v>
      </c>
      <c r="BF208" s="149">
        <f t="shared" si="35"/>
        <v>0</v>
      </c>
      <c r="BG208" s="149">
        <f t="shared" si="36"/>
        <v>0</v>
      </c>
      <c r="BH208" s="149">
        <f t="shared" si="37"/>
        <v>0</v>
      </c>
      <c r="BI208" s="149">
        <f t="shared" si="38"/>
        <v>0</v>
      </c>
      <c r="BJ208" s="18" t="s">
        <v>82</v>
      </c>
      <c r="BK208" s="149">
        <f t="shared" si="39"/>
        <v>0</v>
      </c>
      <c r="BL208" s="18" t="s">
        <v>138</v>
      </c>
      <c r="BM208" s="148" t="s">
        <v>557</v>
      </c>
    </row>
    <row r="209" spans="1:65" s="2" customFormat="1" ht="16.5" customHeight="1">
      <c r="A209" s="30"/>
      <c r="B209" s="136"/>
      <c r="C209" s="137" t="s">
        <v>566</v>
      </c>
      <c r="D209" s="137" t="s">
        <v>134</v>
      </c>
      <c r="E209" s="138" t="s">
        <v>2534</v>
      </c>
      <c r="F209" s="139" t="s">
        <v>2535</v>
      </c>
      <c r="G209" s="140" t="s">
        <v>247</v>
      </c>
      <c r="H209" s="141">
        <v>21.754</v>
      </c>
      <c r="I209" s="242"/>
      <c r="J209" s="142">
        <f t="shared" si="30"/>
        <v>0</v>
      </c>
      <c r="K209" s="143"/>
      <c r="L209" s="31"/>
      <c r="M209" s="144" t="s">
        <v>1</v>
      </c>
      <c r="N209" s="145" t="s">
        <v>39</v>
      </c>
      <c r="O209" s="146">
        <v>0</v>
      </c>
      <c r="P209" s="146">
        <f t="shared" si="31"/>
        <v>0</v>
      </c>
      <c r="Q209" s="146">
        <v>0</v>
      </c>
      <c r="R209" s="146">
        <f t="shared" si="32"/>
        <v>0</v>
      </c>
      <c r="S209" s="146">
        <v>0</v>
      </c>
      <c r="T209" s="147">
        <f t="shared" si="3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48" t="s">
        <v>138</v>
      </c>
      <c r="AT209" s="148" t="s">
        <v>134</v>
      </c>
      <c r="AU209" s="148" t="s">
        <v>84</v>
      </c>
      <c r="AY209" s="18" t="s">
        <v>133</v>
      </c>
      <c r="BE209" s="149">
        <f t="shared" si="34"/>
        <v>0</v>
      </c>
      <c r="BF209" s="149">
        <f t="shared" si="35"/>
        <v>0</v>
      </c>
      <c r="BG209" s="149">
        <f t="shared" si="36"/>
        <v>0</v>
      </c>
      <c r="BH209" s="149">
        <f t="shared" si="37"/>
        <v>0</v>
      </c>
      <c r="BI209" s="149">
        <f t="shared" si="38"/>
        <v>0</v>
      </c>
      <c r="BJ209" s="18" t="s">
        <v>82</v>
      </c>
      <c r="BK209" s="149">
        <f t="shared" si="39"/>
        <v>0</v>
      </c>
      <c r="BL209" s="18" t="s">
        <v>138</v>
      </c>
      <c r="BM209" s="148" t="s">
        <v>569</v>
      </c>
    </row>
    <row r="210" spans="2:63" s="11" customFormat="1" ht="22.9" customHeight="1">
      <c r="B210" s="126"/>
      <c r="D210" s="127" t="s">
        <v>73</v>
      </c>
      <c r="E210" s="162" t="s">
        <v>1804</v>
      </c>
      <c r="F210" s="162" t="s">
        <v>2536</v>
      </c>
      <c r="J210" s="163">
        <f>BK210</f>
        <v>0</v>
      </c>
      <c r="L210" s="126"/>
      <c r="M210" s="130"/>
      <c r="N210" s="131"/>
      <c r="O210" s="131"/>
      <c r="P210" s="132">
        <f>SUM(P211:P227)</f>
        <v>0</v>
      </c>
      <c r="Q210" s="131"/>
      <c r="R210" s="132">
        <f>SUM(R211:R227)</f>
        <v>0</v>
      </c>
      <c r="S210" s="131"/>
      <c r="T210" s="133">
        <f>SUM(T211:T227)</f>
        <v>0</v>
      </c>
      <c r="AR210" s="127" t="s">
        <v>82</v>
      </c>
      <c r="AT210" s="134" t="s">
        <v>73</v>
      </c>
      <c r="AU210" s="134" t="s">
        <v>82</v>
      </c>
      <c r="AY210" s="127" t="s">
        <v>133</v>
      </c>
      <c r="BK210" s="135">
        <f>SUM(BK211:BK227)</f>
        <v>0</v>
      </c>
    </row>
    <row r="211" spans="1:65" s="2" customFormat="1" ht="24.2" customHeight="1">
      <c r="A211" s="30"/>
      <c r="B211" s="136"/>
      <c r="C211" s="137" t="s">
        <v>406</v>
      </c>
      <c r="D211" s="137" t="s">
        <v>134</v>
      </c>
      <c r="E211" s="138" t="s">
        <v>2537</v>
      </c>
      <c r="F211" s="139" t="s">
        <v>2538</v>
      </c>
      <c r="G211" s="140" t="s">
        <v>262</v>
      </c>
      <c r="H211" s="141">
        <v>377.25</v>
      </c>
      <c r="I211" s="242"/>
      <c r="J211" s="142">
        <f aca="true" t="shared" si="40" ref="J211:J217">ROUND(I211*H211,2)</f>
        <v>0</v>
      </c>
      <c r="K211" s="143"/>
      <c r="L211" s="31"/>
      <c r="M211" s="144" t="s">
        <v>1</v>
      </c>
      <c r="N211" s="145" t="s">
        <v>39</v>
      </c>
      <c r="O211" s="146">
        <v>0</v>
      </c>
      <c r="P211" s="146">
        <f aca="true" t="shared" si="41" ref="P211:P217">O211*H211</f>
        <v>0</v>
      </c>
      <c r="Q211" s="146">
        <v>0</v>
      </c>
      <c r="R211" s="146">
        <f aca="true" t="shared" si="42" ref="R211:R217">Q211*H211</f>
        <v>0</v>
      </c>
      <c r="S211" s="146">
        <v>0</v>
      </c>
      <c r="T211" s="147">
        <f aca="true" t="shared" si="43" ref="T211:T217"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48" t="s">
        <v>138</v>
      </c>
      <c r="AT211" s="148" t="s">
        <v>134</v>
      </c>
      <c r="AU211" s="148" t="s">
        <v>84</v>
      </c>
      <c r="AY211" s="18" t="s">
        <v>133</v>
      </c>
      <c r="BE211" s="149">
        <f aca="true" t="shared" si="44" ref="BE211:BE217">IF(N211="základní",J211,0)</f>
        <v>0</v>
      </c>
      <c r="BF211" s="149">
        <f aca="true" t="shared" si="45" ref="BF211:BF217">IF(N211="snížená",J211,0)</f>
        <v>0</v>
      </c>
      <c r="BG211" s="149">
        <f aca="true" t="shared" si="46" ref="BG211:BG217">IF(N211="zákl. přenesená",J211,0)</f>
        <v>0</v>
      </c>
      <c r="BH211" s="149">
        <f aca="true" t="shared" si="47" ref="BH211:BH217">IF(N211="sníž. přenesená",J211,0)</f>
        <v>0</v>
      </c>
      <c r="BI211" s="149">
        <f aca="true" t="shared" si="48" ref="BI211:BI217">IF(N211="nulová",J211,0)</f>
        <v>0</v>
      </c>
      <c r="BJ211" s="18" t="s">
        <v>82</v>
      </c>
      <c r="BK211" s="149">
        <f aca="true" t="shared" si="49" ref="BK211:BK217">ROUND(I211*H211,2)</f>
        <v>0</v>
      </c>
      <c r="BL211" s="18" t="s">
        <v>138</v>
      </c>
      <c r="BM211" s="148" t="s">
        <v>572</v>
      </c>
    </row>
    <row r="212" spans="1:65" s="2" customFormat="1" ht="24.2" customHeight="1">
      <c r="A212" s="30"/>
      <c r="B212" s="136"/>
      <c r="C212" s="137" t="s">
        <v>576</v>
      </c>
      <c r="D212" s="137" t="s">
        <v>134</v>
      </c>
      <c r="E212" s="138" t="s">
        <v>2470</v>
      </c>
      <c r="F212" s="139" t="s">
        <v>2471</v>
      </c>
      <c r="G212" s="140" t="s">
        <v>1999</v>
      </c>
      <c r="H212" s="141">
        <v>0.377</v>
      </c>
      <c r="I212" s="242"/>
      <c r="J212" s="142">
        <f t="shared" si="40"/>
        <v>0</v>
      </c>
      <c r="K212" s="143"/>
      <c r="L212" s="31"/>
      <c r="M212" s="144" t="s">
        <v>1</v>
      </c>
      <c r="N212" s="145" t="s">
        <v>39</v>
      </c>
      <c r="O212" s="146">
        <v>0</v>
      </c>
      <c r="P212" s="146">
        <f t="shared" si="41"/>
        <v>0</v>
      </c>
      <c r="Q212" s="146">
        <v>0</v>
      </c>
      <c r="R212" s="146">
        <f t="shared" si="42"/>
        <v>0</v>
      </c>
      <c r="S212" s="146">
        <v>0</v>
      </c>
      <c r="T212" s="147">
        <f t="shared" si="4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48" t="s">
        <v>138</v>
      </c>
      <c r="AT212" s="148" t="s">
        <v>134</v>
      </c>
      <c r="AU212" s="148" t="s">
        <v>84</v>
      </c>
      <c r="AY212" s="18" t="s">
        <v>133</v>
      </c>
      <c r="BE212" s="149">
        <f t="shared" si="44"/>
        <v>0</v>
      </c>
      <c r="BF212" s="149">
        <f t="shared" si="45"/>
        <v>0</v>
      </c>
      <c r="BG212" s="149">
        <f t="shared" si="46"/>
        <v>0</v>
      </c>
      <c r="BH212" s="149">
        <f t="shared" si="47"/>
        <v>0</v>
      </c>
      <c r="BI212" s="149">
        <f t="shared" si="48"/>
        <v>0</v>
      </c>
      <c r="BJ212" s="18" t="s">
        <v>82</v>
      </c>
      <c r="BK212" s="149">
        <f t="shared" si="49"/>
        <v>0</v>
      </c>
      <c r="BL212" s="18" t="s">
        <v>138</v>
      </c>
      <c r="BM212" s="148" t="s">
        <v>579</v>
      </c>
    </row>
    <row r="213" spans="1:65" s="2" customFormat="1" ht="24.2" customHeight="1">
      <c r="A213" s="30"/>
      <c r="B213" s="136"/>
      <c r="C213" s="137" t="s">
        <v>413</v>
      </c>
      <c r="D213" s="137" t="s">
        <v>134</v>
      </c>
      <c r="E213" s="138" t="s">
        <v>2539</v>
      </c>
      <c r="F213" s="139" t="s">
        <v>2540</v>
      </c>
      <c r="G213" s="140" t="s">
        <v>262</v>
      </c>
      <c r="H213" s="141">
        <v>377.25</v>
      </c>
      <c r="I213" s="242"/>
      <c r="J213" s="142">
        <f t="shared" si="40"/>
        <v>0</v>
      </c>
      <c r="K213" s="143"/>
      <c r="L213" s="31"/>
      <c r="M213" s="144" t="s">
        <v>1</v>
      </c>
      <c r="N213" s="145" t="s">
        <v>39</v>
      </c>
      <c r="O213" s="146">
        <v>0</v>
      </c>
      <c r="P213" s="146">
        <f t="shared" si="41"/>
        <v>0</v>
      </c>
      <c r="Q213" s="146">
        <v>0</v>
      </c>
      <c r="R213" s="146">
        <f t="shared" si="42"/>
        <v>0</v>
      </c>
      <c r="S213" s="146">
        <v>0</v>
      </c>
      <c r="T213" s="147">
        <f t="shared" si="4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48" t="s">
        <v>138</v>
      </c>
      <c r="AT213" s="148" t="s">
        <v>134</v>
      </c>
      <c r="AU213" s="148" t="s">
        <v>84</v>
      </c>
      <c r="AY213" s="18" t="s">
        <v>133</v>
      </c>
      <c r="BE213" s="149">
        <f t="shared" si="44"/>
        <v>0</v>
      </c>
      <c r="BF213" s="149">
        <f t="shared" si="45"/>
        <v>0</v>
      </c>
      <c r="BG213" s="149">
        <f t="shared" si="46"/>
        <v>0</v>
      </c>
      <c r="BH213" s="149">
        <f t="shared" si="47"/>
        <v>0</v>
      </c>
      <c r="BI213" s="149">
        <f t="shared" si="48"/>
        <v>0</v>
      </c>
      <c r="BJ213" s="18" t="s">
        <v>82</v>
      </c>
      <c r="BK213" s="149">
        <f t="shared" si="49"/>
        <v>0</v>
      </c>
      <c r="BL213" s="18" t="s">
        <v>138</v>
      </c>
      <c r="BM213" s="148" t="s">
        <v>584</v>
      </c>
    </row>
    <row r="214" spans="1:65" s="2" customFormat="1" ht="44.25" customHeight="1">
      <c r="A214" s="30"/>
      <c r="B214" s="136"/>
      <c r="C214" s="137" t="s">
        <v>587</v>
      </c>
      <c r="D214" s="137" t="s">
        <v>134</v>
      </c>
      <c r="E214" s="138" t="s">
        <v>2541</v>
      </c>
      <c r="F214" s="139" t="s">
        <v>2542</v>
      </c>
      <c r="G214" s="140" t="s">
        <v>262</v>
      </c>
      <c r="H214" s="141">
        <v>50</v>
      </c>
      <c r="I214" s="242"/>
      <c r="J214" s="142">
        <f t="shared" si="40"/>
        <v>0</v>
      </c>
      <c r="K214" s="143"/>
      <c r="L214" s="31"/>
      <c r="M214" s="144" t="s">
        <v>1</v>
      </c>
      <c r="N214" s="145" t="s">
        <v>39</v>
      </c>
      <c r="O214" s="146">
        <v>0</v>
      </c>
      <c r="P214" s="146">
        <f t="shared" si="41"/>
        <v>0</v>
      </c>
      <c r="Q214" s="146">
        <v>0</v>
      </c>
      <c r="R214" s="146">
        <f t="shared" si="42"/>
        <v>0</v>
      </c>
      <c r="S214" s="146">
        <v>0</v>
      </c>
      <c r="T214" s="147">
        <f t="shared" si="4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48" t="s">
        <v>138</v>
      </c>
      <c r="AT214" s="148" t="s">
        <v>134</v>
      </c>
      <c r="AU214" s="148" t="s">
        <v>84</v>
      </c>
      <c r="AY214" s="18" t="s">
        <v>133</v>
      </c>
      <c r="BE214" s="149">
        <f t="shared" si="44"/>
        <v>0</v>
      </c>
      <c r="BF214" s="149">
        <f t="shared" si="45"/>
        <v>0</v>
      </c>
      <c r="BG214" s="149">
        <f t="shared" si="46"/>
        <v>0</v>
      </c>
      <c r="BH214" s="149">
        <f t="shared" si="47"/>
        <v>0</v>
      </c>
      <c r="BI214" s="149">
        <f t="shared" si="48"/>
        <v>0</v>
      </c>
      <c r="BJ214" s="18" t="s">
        <v>82</v>
      </c>
      <c r="BK214" s="149">
        <f t="shared" si="49"/>
        <v>0</v>
      </c>
      <c r="BL214" s="18" t="s">
        <v>138</v>
      </c>
      <c r="BM214" s="148" t="s">
        <v>590</v>
      </c>
    </row>
    <row r="215" spans="1:65" s="2" customFormat="1" ht="16.5" customHeight="1">
      <c r="A215" s="30"/>
      <c r="B215" s="136"/>
      <c r="C215" s="137" t="s">
        <v>421</v>
      </c>
      <c r="D215" s="137" t="s">
        <v>134</v>
      </c>
      <c r="E215" s="138" t="s">
        <v>2543</v>
      </c>
      <c r="F215" s="139" t="s">
        <v>2544</v>
      </c>
      <c r="G215" s="140" t="s">
        <v>229</v>
      </c>
      <c r="H215" s="141">
        <v>5.5</v>
      </c>
      <c r="I215" s="242"/>
      <c r="J215" s="142">
        <f t="shared" si="40"/>
        <v>0</v>
      </c>
      <c r="K215" s="143"/>
      <c r="L215" s="31"/>
      <c r="M215" s="144" t="s">
        <v>1</v>
      </c>
      <c r="N215" s="145" t="s">
        <v>39</v>
      </c>
      <c r="O215" s="146">
        <v>0</v>
      </c>
      <c r="P215" s="146">
        <f t="shared" si="41"/>
        <v>0</v>
      </c>
      <c r="Q215" s="146">
        <v>0</v>
      </c>
      <c r="R215" s="146">
        <f t="shared" si="42"/>
        <v>0</v>
      </c>
      <c r="S215" s="146">
        <v>0</v>
      </c>
      <c r="T215" s="147">
        <f t="shared" si="4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48" t="s">
        <v>138</v>
      </c>
      <c r="AT215" s="148" t="s">
        <v>134</v>
      </c>
      <c r="AU215" s="148" t="s">
        <v>84</v>
      </c>
      <c r="AY215" s="18" t="s">
        <v>133</v>
      </c>
      <c r="BE215" s="149">
        <f t="shared" si="44"/>
        <v>0</v>
      </c>
      <c r="BF215" s="149">
        <f t="shared" si="45"/>
        <v>0</v>
      </c>
      <c r="BG215" s="149">
        <f t="shared" si="46"/>
        <v>0</v>
      </c>
      <c r="BH215" s="149">
        <f t="shared" si="47"/>
        <v>0</v>
      </c>
      <c r="BI215" s="149">
        <f t="shared" si="48"/>
        <v>0</v>
      </c>
      <c r="BJ215" s="18" t="s">
        <v>82</v>
      </c>
      <c r="BK215" s="149">
        <f t="shared" si="49"/>
        <v>0</v>
      </c>
      <c r="BL215" s="18" t="s">
        <v>138</v>
      </c>
      <c r="BM215" s="148" t="s">
        <v>594</v>
      </c>
    </row>
    <row r="216" spans="1:65" s="2" customFormat="1" ht="33" customHeight="1">
      <c r="A216" s="30"/>
      <c r="B216" s="136"/>
      <c r="C216" s="137" t="s">
        <v>597</v>
      </c>
      <c r="D216" s="137" t="s">
        <v>134</v>
      </c>
      <c r="E216" s="138" t="s">
        <v>2545</v>
      </c>
      <c r="F216" s="139" t="s">
        <v>2546</v>
      </c>
      <c r="G216" s="140" t="s">
        <v>262</v>
      </c>
      <c r="H216" s="141">
        <v>7</v>
      </c>
      <c r="I216" s="242"/>
      <c r="J216" s="142">
        <f t="shared" si="40"/>
        <v>0</v>
      </c>
      <c r="K216" s="143"/>
      <c r="L216" s="31"/>
      <c r="M216" s="144" t="s">
        <v>1</v>
      </c>
      <c r="N216" s="145" t="s">
        <v>39</v>
      </c>
      <c r="O216" s="146">
        <v>0</v>
      </c>
      <c r="P216" s="146">
        <f t="shared" si="41"/>
        <v>0</v>
      </c>
      <c r="Q216" s="146">
        <v>0</v>
      </c>
      <c r="R216" s="146">
        <f t="shared" si="42"/>
        <v>0</v>
      </c>
      <c r="S216" s="146">
        <v>0</v>
      </c>
      <c r="T216" s="147">
        <f t="shared" si="43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48" t="s">
        <v>138</v>
      </c>
      <c r="AT216" s="148" t="s">
        <v>134</v>
      </c>
      <c r="AU216" s="148" t="s">
        <v>84</v>
      </c>
      <c r="AY216" s="18" t="s">
        <v>133</v>
      </c>
      <c r="BE216" s="149">
        <f t="shared" si="44"/>
        <v>0</v>
      </c>
      <c r="BF216" s="149">
        <f t="shared" si="45"/>
        <v>0</v>
      </c>
      <c r="BG216" s="149">
        <f t="shared" si="46"/>
        <v>0</v>
      </c>
      <c r="BH216" s="149">
        <f t="shared" si="47"/>
        <v>0</v>
      </c>
      <c r="BI216" s="149">
        <f t="shared" si="48"/>
        <v>0</v>
      </c>
      <c r="BJ216" s="18" t="s">
        <v>82</v>
      </c>
      <c r="BK216" s="149">
        <f t="shared" si="49"/>
        <v>0</v>
      </c>
      <c r="BL216" s="18" t="s">
        <v>138</v>
      </c>
      <c r="BM216" s="148" t="s">
        <v>600</v>
      </c>
    </row>
    <row r="217" spans="1:65" s="2" customFormat="1" ht="16.5" customHeight="1">
      <c r="A217" s="30"/>
      <c r="B217" s="136"/>
      <c r="C217" s="137" t="s">
        <v>425</v>
      </c>
      <c r="D217" s="137" t="s">
        <v>134</v>
      </c>
      <c r="E217" s="138" t="s">
        <v>2547</v>
      </c>
      <c r="F217" s="139" t="s">
        <v>2548</v>
      </c>
      <c r="G217" s="140" t="s">
        <v>229</v>
      </c>
      <c r="H217" s="141">
        <v>0.616</v>
      </c>
      <c r="I217" s="242"/>
      <c r="J217" s="142">
        <f t="shared" si="40"/>
        <v>0</v>
      </c>
      <c r="K217" s="143"/>
      <c r="L217" s="31"/>
      <c r="M217" s="144" t="s">
        <v>1</v>
      </c>
      <c r="N217" s="145" t="s">
        <v>39</v>
      </c>
      <c r="O217" s="146">
        <v>0</v>
      </c>
      <c r="P217" s="146">
        <f t="shared" si="41"/>
        <v>0</v>
      </c>
      <c r="Q217" s="146">
        <v>0</v>
      </c>
      <c r="R217" s="146">
        <f t="shared" si="42"/>
        <v>0</v>
      </c>
      <c r="S217" s="146">
        <v>0</v>
      </c>
      <c r="T217" s="147">
        <f t="shared" si="4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48" t="s">
        <v>138</v>
      </c>
      <c r="AT217" s="148" t="s">
        <v>134</v>
      </c>
      <c r="AU217" s="148" t="s">
        <v>84</v>
      </c>
      <c r="AY217" s="18" t="s">
        <v>133</v>
      </c>
      <c r="BE217" s="149">
        <f t="shared" si="44"/>
        <v>0</v>
      </c>
      <c r="BF217" s="149">
        <f t="shared" si="45"/>
        <v>0</v>
      </c>
      <c r="BG217" s="149">
        <f t="shared" si="46"/>
        <v>0</v>
      </c>
      <c r="BH217" s="149">
        <f t="shared" si="47"/>
        <v>0</v>
      </c>
      <c r="BI217" s="149">
        <f t="shared" si="48"/>
        <v>0</v>
      </c>
      <c r="BJ217" s="18" t="s">
        <v>82</v>
      </c>
      <c r="BK217" s="149">
        <f t="shared" si="49"/>
        <v>0</v>
      </c>
      <c r="BL217" s="18" t="s">
        <v>138</v>
      </c>
      <c r="BM217" s="148" t="s">
        <v>607</v>
      </c>
    </row>
    <row r="218" spans="1:47" s="2" customFormat="1" ht="48.75">
      <c r="A218" s="30"/>
      <c r="B218" s="31"/>
      <c r="C218" s="30"/>
      <c r="D218" s="150" t="s">
        <v>139</v>
      </c>
      <c r="E218" s="30"/>
      <c r="F218" s="151" t="s">
        <v>2549</v>
      </c>
      <c r="G218" s="30"/>
      <c r="H218" s="30"/>
      <c r="I218" s="30"/>
      <c r="J218" s="30"/>
      <c r="K218" s="30"/>
      <c r="L218" s="31"/>
      <c r="M218" s="152"/>
      <c r="N218" s="153"/>
      <c r="O218" s="56"/>
      <c r="P218" s="56"/>
      <c r="Q218" s="56"/>
      <c r="R218" s="56"/>
      <c r="S218" s="56"/>
      <c r="T218" s="57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8" t="s">
        <v>139</v>
      </c>
      <c r="AU218" s="18" t="s">
        <v>84</v>
      </c>
    </row>
    <row r="219" spans="1:65" s="2" customFormat="1" ht="16.5" customHeight="1">
      <c r="A219" s="30"/>
      <c r="B219" s="136"/>
      <c r="C219" s="137" t="s">
        <v>611</v>
      </c>
      <c r="D219" s="137" t="s">
        <v>134</v>
      </c>
      <c r="E219" s="138" t="s">
        <v>2522</v>
      </c>
      <c r="F219" s="139" t="s">
        <v>2523</v>
      </c>
      <c r="G219" s="140" t="s">
        <v>262</v>
      </c>
      <c r="H219" s="141">
        <v>384.25</v>
      </c>
      <c r="I219" s="242"/>
      <c r="J219" s="142">
        <f aca="true" t="shared" si="50" ref="J219:J227">ROUND(I219*H219,2)</f>
        <v>0</v>
      </c>
      <c r="K219" s="143"/>
      <c r="L219" s="31"/>
      <c r="M219" s="144" t="s">
        <v>1</v>
      </c>
      <c r="N219" s="145" t="s">
        <v>39</v>
      </c>
      <c r="O219" s="146">
        <v>0</v>
      </c>
      <c r="P219" s="146">
        <f aca="true" t="shared" si="51" ref="P219:P227">O219*H219</f>
        <v>0</v>
      </c>
      <c r="Q219" s="146">
        <v>0</v>
      </c>
      <c r="R219" s="146">
        <f aca="true" t="shared" si="52" ref="R219:R227">Q219*H219</f>
        <v>0</v>
      </c>
      <c r="S219" s="146">
        <v>0</v>
      </c>
      <c r="T219" s="147">
        <f aca="true" t="shared" si="53" ref="T219:T227"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48" t="s">
        <v>138</v>
      </c>
      <c r="AT219" s="148" t="s">
        <v>134</v>
      </c>
      <c r="AU219" s="148" t="s">
        <v>84</v>
      </c>
      <c r="AY219" s="18" t="s">
        <v>133</v>
      </c>
      <c r="BE219" s="149">
        <f aca="true" t="shared" si="54" ref="BE219:BE227">IF(N219="základní",J219,0)</f>
        <v>0</v>
      </c>
      <c r="BF219" s="149">
        <f aca="true" t="shared" si="55" ref="BF219:BF227">IF(N219="snížená",J219,0)</f>
        <v>0</v>
      </c>
      <c r="BG219" s="149">
        <f aca="true" t="shared" si="56" ref="BG219:BG227">IF(N219="zákl. přenesená",J219,0)</f>
        <v>0</v>
      </c>
      <c r="BH219" s="149">
        <f aca="true" t="shared" si="57" ref="BH219:BH227">IF(N219="sníž. přenesená",J219,0)</f>
        <v>0</v>
      </c>
      <c r="BI219" s="149">
        <f aca="true" t="shared" si="58" ref="BI219:BI227">IF(N219="nulová",J219,0)</f>
        <v>0</v>
      </c>
      <c r="BJ219" s="18" t="s">
        <v>82</v>
      </c>
      <c r="BK219" s="149">
        <f aca="true" t="shared" si="59" ref="BK219:BK227">ROUND(I219*H219,2)</f>
        <v>0</v>
      </c>
      <c r="BL219" s="18" t="s">
        <v>138</v>
      </c>
      <c r="BM219" s="148" t="s">
        <v>614</v>
      </c>
    </row>
    <row r="220" spans="1:65" s="2" customFormat="1" ht="16.5" customHeight="1">
      <c r="A220" s="30"/>
      <c r="B220" s="136"/>
      <c r="C220" s="137" t="s">
        <v>429</v>
      </c>
      <c r="D220" s="137" t="s">
        <v>134</v>
      </c>
      <c r="E220" s="138" t="s">
        <v>2550</v>
      </c>
      <c r="F220" s="139" t="s">
        <v>2551</v>
      </c>
      <c r="G220" s="140" t="s">
        <v>262</v>
      </c>
      <c r="H220" s="141">
        <v>377.25</v>
      </c>
      <c r="I220" s="242"/>
      <c r="J220" s="142">
        <f t="shared" si="50"/>
        <v>0</v>
      </c>
      <c r="K220" s="143"/>
      <c r="L220" s="31"/>
      <c r="M220" s="144" t="s">
        <v>1</v>
      </c>
      <c r="N220" s="145" t="s">
        <v>39</v>
      </c>
      <c r="O220" s="146">
        <v>0</v>
      </c>
      <c r="P220" s="146">
        <f t="shared" si="51"/>
        <v>0</v>
      </c>
      <c r="Q220" s="146">
        <v>0</v>
      </c>
      <c r="R220" s="146">
        <f t="shared" si="52"/>
        <v>0</v>
      </c>
      <c r="S220" s="146">
        <v>0</v>
      </c>
      <c r="T220" s="147">
        <f t="shared" si="53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48" t="s">
        <v>138</v>
      </c>
      <c r="AT220" s="148" t="s">
        <v>134</v>
      </c>
      <c r="AU220" s="148" t="s">
        <v>84</v>
      </c>
      <c r="AY220" s="18" t="s">
        <v>133</v>
      </c>
      <c r="BE220" s="149">
        <f t="shared" si="54"/>
        <v>0</v>
      </c>
      <c r="BF220" s="149">
        <f t="shared" si="55"/>
        <v>0</v>
      </c>
      <c r="BG220" s="149">
        <f t="shared" si="56"/>
        <v>0</v>
      </c>
      <c r="BH220" s="149">
        <f t="shared" si="57"/>
        <v>0</v>
      </c>
      <c r="BI220" s="149">
        <f t="shared" si="58"/>
        <v>0</v>
      </c>
      <c r="BJ220" s="18" t="s">
        <v>82</v>
      </c>
      <c r="BK220" s="149">
        <f t="shared" si="59"/>
        <v>0</v>
      </c>
      <c r="BL220" s="18" t="s">
        <v>138</v>
      </c>
      <c r="BM220" s="148" t="s">
        <v>618</v>
      </c>
    </row>
    <row r="221" spans="1:65" s="2" customFormat="1" ht="16.5" customHeight="1">
      <c r="A221" s="30"/>
      <c r="B221" s="136"/>
      <c r="C221" s="137" t="s">
        <v>620</v>
      </c>
      <c r="D221" s="137" t="s">
        <v>134</v>
      </c>
      <c r="E221" s="138" t="s">
        <v>2552</v>
      </c>
      <c r="F221" s="139" t="s">
        <v>2553</v>
      </c>
      <c r="G221" s="140" t="s">
        <v>262</v>
      </c>
      <c r="H221" s="141">
        <v>7</v>
      </c>
      <c r="I221" s="242"/>
      <c r="J221" s="142">
        <f t="shared" si="50"/>
        <v>0</v>
      </c>
      <c r="K221" s="143"/>
      <c r="L221" s="31"/>
      <c r="M221" s="144" t="s">
        <v>1</v>
      </c>
      <c r="N221" s="145" t="s">
        <v>39</v>
      </c>
      <c r="O221" s="146">
        <v>0</v>
      </c>
      <c r="P221" s="146">
        <f t="shared" si="51"/>
        <v>0</v>
      </c>
      <c r="Q221" s="146">
        <v>0</v>
      </c>
      <c r="R221" s="146">
        <f t="shared" si="52"/>
        <v>0</v>
      </c>
      <c r="S221" s="146">
        <v>0</v>
      </c>
      <c r="T221" s="147">
        <f t="shared" si="53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48" t="s">
        <v>138</v>
      </c>
      <c r="AT221" s="148" t="s">
        <v>134</v>
      </c>
      <c r="AU221" s="148" t="s">
        <v>84</v>
      </c>
      <c r="AY221" s="18" t="s">
        <v>133</v>
      </c>
      <c r="BE221" s="149">
        <f t="shared" si="54"/>
        <v>0</v>
      </c>
      <c r="BF221" s="149">
        <f t="shared" si="55"/>
        <v>0</v>
      </c>
      <c r="BG221" s="149">
        <f t="shared" si="56"/>
        <v>0</v>
      </c>
      <c r="BH221" s="149">
        <f t="shared" si="57"/>
        <v>0</v>
      </c>
      <c r="BI221" s="149">
        <f t="shared" si="58"/>
        <v>0</v>
      </c>
      <c r="BJ221" s="18" t="s">
        <v>82</v>
      </c>
      <c r="BK221" s="149">
        <f t="shared" si="59"/>
        <v>0</v>
      </c>
      <c r="BL221" s="18" t="s">
        <v>138</v>
      </c>
      <c r="BM221" s="148" t="s">
        <v>623</v>
      </c>
    </row>
    <row r="222" spans="1:65" s="2" customFormat="1" ht="16.5" customHeight="1">
      <c r="A222" s="30"/>
      <c r="B222" s="136"/>
      <c r="C222" s="137" t="s">
        <v>434</v>
      </c>
      <c r="D222" s="137" t="s">
        <v>134</v>
      </c>
      <c r="E222" s="138" t="s">
        <v>2554</v>
      </c>
      <c r="F222" s="139" t="s">
        <v>2555</v>
      </c>
      <c r="G222" s="140" t="s">
        <v>2419</v>
      </c>
      <c r="H222" s="141">
        <v>9.431</v>
      </c>
      <c r="I222" s="242"/>
      <c r="J222" s="142">
        <f t="shared" si="50"/>
        <v>0</v>
      </c>
      <c r="K222" s="143"/>
      <c r="L222" s="31"/>
      <c r="M222" s="144" t="s">
        <v>1</v>
      </c>
      <c r="N222" s="145" t="s">
        <v>39</v>
      </c>
      <c r="O222" s="146">
        <v>0</v>
      </c>
      <c r="P222" s="146">
        <f t="shared" si="51"/>
        <v>0</v>
      </c>
      <c r="Q222" s="146">
        <v>0</v>
      </c>
      <c r="R222" s="146">
        <f t="shared" si="52"/>
        <v>0</v>
      </c>
      <c r="S222" s="146">
        <v>0</v>
      </c>
      <c r="T222" s="147">
        <f t="shared" si="5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48" t="s">
        <v>138</v>
      </c>
      <c r="AT222" s="148" t="s">
        <v>134</v>
      </c>
      <c r="AU222" s="148" t="s">
        <v>84</v>
      </c>
      <c r="AY222" s="18" t="s">
        <v>133</v>
      </c>
      <c r="BE222" s="149">
        <f t="shared" si="54"/>
        <v>0</v>
      </c>
      <c r="BF222" s="149">
        <f t="shared" si="55"/>
        <v>0</v>
      </c>
      <c r="BG222" s="149">
        <f t="shared" si="56"/>
        <v>0</v>
      </c>
      <c r="BH222" s="149">
        <f t="shared" si="57"/>
        <v>0</v>
      </c>
      <c r="BI222" s="149">
        <f t="shared" si="58"/>
        <v>0</v>
      </c>
      <c r="BJ222" s="18" t="s">
        <v>82</v>
      </c>
      <c r="BK222" s="149">
        <f t="shared" si="59"/>
        <v>0</v>
      </c>
      <c r="BL222" s="18" t="s">
        <v>138</v>
      </c>
      <c r="BM222" s="148" t="s">
        <v>627</v>
      </c>
    </row>
    <row r="223" spans="1:65" s="2" customFormat="1" ht="16.5" customHeight="1">
      <c r="A223" s="30"/>
      <c r="B223" s="136"/>
      <c r="C223" s="137" t="s">
        <v>628</v>
      </c>
      <c r="D223" s="137" t="s">
        <v>134</v>
      </c>
      <c r="E223" s="138" t="s">
        <v>2556</v>
      </c>
      <c r="F223" s="139" t="s">
        <v>2557</v>
      </c>
      <c r="G223" s="140" t="s">
        <v>2419</v>
      </c>
      <c r="H223" s="141">
        <v>0.175</v>
      </c>
      <c r="I223" s="242"/>
      <c r="J223" s="142">
        <f t="shared" si="50"/>
        <v>0</v>
      </c>
      <c r="K223" s="143"/>
      <c r="L223" s="31"/>
      <c r="M223" s="144" t="s">
        <v>1</v>
      </c>
      <c r="N223" s="145" t="s">
        <v>39</v>
      </c>
      <c r="O223" s="146">
        <v>0</v>
      </c>
      <c r="P223" s="146">
        <f t="shared" si="51"/>
        <v>0</v>
      </c>
      <c r="Q223" s="146">
        <v>0</v>
      </c>
      <c r="R223" s="146">
        <f t="shared" si="52"/>
        <v>0</v>
      </c>
      <c r="S223" s="146">
        <v>0</v>
      </c>
      <c r="T223" s="147">
        <f t="shared" si="5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48" t="s">
        <v>138</v>
      </c>
      <c r="AT223" s="148" t="s">
        <v>134</v>
      </c>
      <c r="AU223" s="148" t="s">
        <v>84</v>
      </c>
      <c r="AY223" s="18" t="s">
        <v>133</v>
      </c>
      <c r="BE223" s="149">
        <f t="shared" si="54"/>
        <v>0</v>
      </c>
      <c r="BF223" s="149">
        <f t="shared" si="55"/>
        <v>0</v>
      </c>
      <c r="BG223" s="149">
        <f t="shared" si="56"/>
        <v>0</v>
      </c>
      <c r="BH223" s="149">
        <f t="shared" si="57"/>
        <v>0</v>
      </c>
      <c r="BI223" s="149">
        <f t="shared" si="58"/>
        <v>0</v>
      </c>
      <c r="BJ223" s="18" t="s">
        <v>82</v>
      </c>
      <c r="BK223" s="149">
        <f t="shared" si="59"/>
        <v>0</v>
      </c>
      <c r="BL223" s="18" t="s">
        <v>138</v>
      </c>
      <c r="BM223" s="148" t="s">
        <v>631</v>
      </c>
    </row>
    <row r="224" spans="1:65" s="2" customFormat="1" ht="16.5" customHeight="1">
      <c r="A224" s="30"/>
      <c r="B224" s="136"/>
      <c r="C224" s="137" t="s">
        <v>440</v>
      </c>
      <c r="D224" s="137" t="s">
        <v>134</v>
      </c>
      <c r="E224" s="138" t="s">
        <v>2558</v>
      </c>
      <c r="F224" s="139" t="s">
        <v>2559</v>
      </c>
      <c r="G224" s="140" t="s">
        <v>262</v>
      </c>
      <c r="H224" s="141">
        <v>768.5</v>
      </c>
      <c r="I224" s="242"/>
      <c r="J224" s="142">
        <f t="shared" si="50"/>
        <v>0</v>
      </c>
      <c r="K224" s="143"/>
      <c r="L224" s="31"/>
      <c r="M224" s="144" t="s">
        <v>1</v>
      </c>
      <c r="N224" s="145" t="s">
        <v>39</v>
      </c>
      <c r="O224" s="146">
        <v>0</v>
      </c>
      <c r="P224" s="146">
        <f t="shared" si="51"/>
        <v>0</v>
      </c>
      <c r="Q224" s="146">
        <v>0</v>
      </c>
      <c r="R224" s="146">
        <f t="shared" si="52"/>
        <v>0</v>
      </c>
      <c r="S224" s="146">
        <v>0</v>
      </c>
      <c r="T224" s="147">
        <f t="shared" si="5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48" t="s">
        <v>138</v>
      </c>
      <c r="AT224" s="148" t="s">
        <v>134</v>
      </c>
      <c r="AU224" s="148" t="s">
        <v>84</v>
      </c>
      <c r="AY224" s="18" t="s">
        <v>133</v>
      </c>
      <c r="BE224" s="149">
        <f t="shared" si="54"/>
        <v>0</v>
      </c>
      <c r="BF224" s="149">
        <f t="shared" si="55"/>
        <v>0</v>
      </c>
      <c r="BG224" s="149">
        <f t="shared" si="56"/>
        <v>0</v>
      </c>
      <c r="BH224" s="149">
        <f t="shared" si="57"/>
        <v>0</v>
      </c>
      <c r="BI224" s="149">
        <f t="shared" si="58"/>
        <v>0</v>
      </c>
      <c r="BJ224" s="18" t="s">
        <v>82</v>
      </c>
      <c r="BK224" s="149">
        <f t="shared" si="59"/>
        <v>0</v>
      </c>
      <c r="BL224" s="18" t="s">
        <v>138</v>
      </c>
      <c r="BM224" s="148" t="s">
        <v>637</v>
      </c>
    </row>
    <row r="225" spans="1:65" s="2" customFormat="1" ht="16.5" customHeight="1">
      <c r="A225" s="30"/>
      <c r="B225" s="136"/>
      <c r="C225" s="137" t="s">
        <v>638</v>
      </c>
      <c r="D225" s="137" t="s">
        <v>134</v>
      </c>
      <c r="E225" s="138" t="s">
        <v>2560</v>
      </c>
      <c r="F225" s="139" t="s">
        <v>2561</v>
      </c>
      <c r="G225" s="140" t="s">
        <v>262</v>
      </c>
      <c r="H225" s="141">
        <v>7</v>
      </c>
      <c r="I225" s="242"/>
      <c r="J225" s="142">
        <f t="shared" si="50"/>
        <v>0</v>
      </c>
      <c r="K225" s="143"/>
      <c r="L225" s="31"/>
      <c r="M225" s="144" t="s">
        <v>1</v>
      </c>
      <c r="N225" s="145" t="s">
        <v>39</v>
      </c>
      <c r="O225" s="146">
        <v>0</v>
      </c>
      <c r="P225" s="146">
        <f t="shared" si="51"/>
        <v>0</v>
      </c>
      <c r="Q225" s="146">
        <v>0</v>
      </c>
      <c r="R225" s="146">
        <f t="shared" si="52"/>
        <v>0</v>
      </c>
      <c r="S225" s="146">
        <v>0</v>
      </c>
      <c r="T225" s="147">
        <f t="shared" si="5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48" t="s">
        <v>138</v>
      </c>
      <c r="AT225" s="148" t="s">
        <v>134</v>
      </c>
      <c r="AU225" s="148" t="s">
        <v>84</v>
      </c>
      <c r="AY225" s="18" t="s">
        <v>133</v>
      </c>
      <c r="BE225" s="149">
        <f t="shared" si="54"/>
        <v>0</v>
      </c>
      <c r="BF225" s="149">
        <f t="shared" si="55"/>
        <v>0</v>
      </c>
      <c r="BG225" s="149">
        <f t="shared" si="56"/>
        <v>0</v>
      </c>
      <c r="BH225" s="149">
        <f t="shared" si="57"/>
        <v>0</v>
      </c>
      <c r="BI225" s="149">
        <f t="shared" si="58"/>
        <v>0</v>
      </c>
      <c r="BJ225" s="18" t="s">
        <v>82</v>
      </c>
      <c r="BK225" s="149">
        <f t="shared" si="59"/>
        <v>0</v>
      </c>
      <c r="BL225" s="18" t="s">
        <v>138</v>
      </c>
      <c r="BM225" s="148" t="s">
        <v>641</v>
      </c>
    </row>
    <row r="226" spans="1:65" s="2" customFormat="1" ht="16.5" customHeight="1">
      <c r="A226" s="30"/>
      <c r="B226" s="136"/>
      <c r="C226" s="137" t="s">
        <v>444</v>
      </c>
      <c r="D226" s="137" t="s">
        <v>134</v>
      </c>
      <c r="E226" s="138" t="s">
        <v>2562</v>
      </c>
      <c r="F226" s="139" t="s">
        <v>2563</v>
      </c>
      <c r="G226" s="140" t="s">
        <v>229</v>
      </c>
      <c r="H226" s="141">
        <v>384.25</v>
      </c>
      <c r="I226" s="242"/>
      <c r="J226" s="142">
        <f t="shared" si="50"/>
        <v>0</v>
      </c>
      <c r="K226" s="143"/>
      <c r="L226" s="31"/>
      <c r="M226" s="144" t="s">
        <v>1</v>
      </c>
      <c r="N226" s="145" t="s">
        <v>39</v>
      </c>
      <c r="O226" s="146">
        <v>0</v>
      </c>
      <c r="P226" s="146">
        <f t="shared" si="51"/>
        <v>0</v>
      </c>
      <c r="Q226" s="146">
        <v>0</v>
      </c>
      <c r="R226" s="146">
        <f t="shared" si="52"/>
        <v>0</v>
      </c>
      <c r="S226" s="146">
        <v>0</v>
      </c>
      <c r="T226" s="147">
        <f t="shared" si="5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48" t="s">
        <v>138</v>
      </c>
      <c r="AT226" s="148" t="s">
        <v>134</v>
      </c>
      <c r="AU226" s="148" t="s">
        <v>84</v>
      </c>
      <c r="AY226" s="18" t="s">
        <v>133</v>
      </c>
      <c r="BE226" s="149">
        <f t="shared" si="54"/>
        <v>0</v>
      </c>
      <c r="BF226" s="149">
        <f t="shared" si="55"/>
        <v>0</v>
      </c>
      <c r="BG226" s="149">
        <f t="shared" si="56"/>
        <v>0</v>
      </c>
      <c r="BH226" s="149">
        <f t="shared" si="57"/>
        <v>0</v>
      </c>
      <c r="BI226" s="149">
        <f t="shared" si="58"/>
        <v>0</v>
      </c>
      <c r="BJ226" s="18" t="s">
        <v>82</v>
      </c>
      <c r="BK226" s="149">
        <f t="shared" si="59"/>
        <v>0</v>
      </c>
      <c r="BL226" s="18" t="s">
        <v>138</v>
      </c>
      <c r="BM226" s="148" t="s">
        <v>646</v>
      </c>
    </row>
    <row r="227" spans="1:65" s="2" customFormat="1" ht="16.5" customHeight="1">
      <c r="A227" s="30"/>
      <c r="B227" s="136"/>
      <c r="C227" s="137" t="s">
        <v>648</v>
      </c>
      <c r="D227" s="137" t="s">
        <v>134</v>
      </c>
      <c r="E227" s="138" t="s">
        <v>2442</v>
      </c>
      <c r="F227" s="139" t="s">
        <v>2443</v>
      </c>
      <c r="G227" s="140" t="s">
        <v>247</v>
      </c>
      <c r="H227" s="141">
        <v>0.01</v>
      </c>
      <c r="I227" s="242"/>
      <c r="J227" s="142">
        <f t="shared" si="50"/>
        <v>0</v>
      </c>
      <c r="K227" s="143"/>
      <c r="L227" s="31"/>
      <c r="M227" s="144" t="s">
        <v>1</v>
      </c>
      <c r="N227" s="145" t="s">
        <v>39</v>
      </c>
      <c r="O227" s="146">
        <v>0</v>
      </c>
      <c r="P227" s="146">
        <f t="shared" si="51"/>
        <v>0</v>
      </c>
      <c r="Q227" s="146">
        <v>0</v>
      </c>
      <c r="R227" s="146">
        <f t="shared" si="52"/>
        <v>0</v>
      </c>
      <c r="S227" s="146">
        <v>0</v>
      </c>
      <c r="T227" s="147">
        <f t="shared" si="5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48" t="s">
        <v>138</v>
      </c>
      <c r="AT227" s="148" t="s">
        <v>134</v>
      </c>
      <c r="AU227" s="148" t="s">
        <v>84</v>
      </c>
      <c r="AY227" s="18" t="s">
        <v>133</v>
      </c>
      <c r="BE227" s="149">
        <f t="shared" si="54"/>
        <v>0</v>
      </c>
      <c r="BF227" s="149">
        <f t="shared" si="55"/>
        <v>0</v>
      </c>
      <c r="BG227" s="149">
        <f t="shared" si="56"/>
        <v>0</v>
      </c>
      <c r="BH227" s="149">
        <f t="shared" si="57"/>
        <v>0</v>
      </c>
      <c r="BI227" s="149">
        <f t="shared" si="58"/>
        <v>0</v>
      </c>
      <c r="BJ227" s="18" t="s">
        <v>82</v>
      </c>
      <c r="BK227" s="149">
        <f t="shared" si="59"/>
        <v>0</v>
      </c>
      <c r="BL227" s="18" t="s">
        <v>138</v>
      </c>
      <c r="BM227" s="148" t="s">
        <v>650</v>
      </c>
    </row>
    <row r="228" spans="2:63" s="11" customFormat="1" ht="22.9" customHeight="1">
      <c r="B228" s="126"/>
      <c r="D228" s="127" t="s">
        <v>73</v>
      </c>
      <c r="E228" s="162" t="s">
        <v>1388</v>
      </c>
      <c r="F228" s="162" t="s">
        <v>2564</v>
      </c>
      <c r="J228" s="163">
        <f>BK228</f>
        <v>0</v>
      </c>
      <c r="L228" s="126"/>
      <c r="M228" s="130"/>
      <c r="N228" s="131"/>
      <c r="O228" s="131"/>
      <c r="P228" s="132">
        <f>SUM(P229:P230)</f>
        <v>0</v>
      </c>
      <c r="Q228" s="131"/>
      <c r="R228" s="132">
        <f>SUM(R229:R230)</f>
        <v>0</v>
      </c>
      <c r="S228" s="131"/>
      <c r="T228" s="133">
        <f>SUM(T229:T230)</f>
        <v>0</v>
      </c>
      <c r="AR228" s="127" t="s">
        <v>82</v>
      </c>
      <c r="AT228" s="134" t="s">
        <v>73</v>
      </c>
      <c r="AU228" s="134" t="s">
        <v>82</v>
      </c>
      <c r="AY228" s="127" t="s">
        <v>133</v>
      </c>
      <c r="BK228" s="135">
        <f>SUM(BK229:BK230)</f>
        <v>0</v>
      </c>
    </row>
    <row r="229" spans="1:65" s="2" customFormat="1" ht="21.75" customHeight="1">
      <c r="A229" s="30"/>
      <c r="B229" s="136"/>
      <c r="C229" s="137" t="s">
        <v>448</v>
      </c>
      <c r="D229" s="137" t="s">
        <v>134</v>
      </c>
      <c r="E229" s="138" t="s">
        <v>2565</v>
      </c>
      <c r="F229" s="139" t="s">
        <v>2566</v>
      </c>
      <c r="G229" s="140" t="s">
        <v>655</v>
      </c>
      <c r="H229" s="141">
        <v>10</v>
      </c>
      <c r="I229" s="242"/>
      <c r="J229" s="142">
        <f>ROUND(I229*H229,2)</f>
        <v>0</v>
      </c>
      <c r="K229" s="143"/>
      <c r="L229" s="31"/>
      <c r="M229" s="144" t="s">
        <v>1</v>
      </c>
      <c r="N229" s="145" t="s">
        <v>39</v>
      </c>
      <c r="O229" s="146">
        <v>0</v>
      </c>
      <c r="P229" s="146">
        <f>O229*H229</f>
        <v>0</v>
      </c>
      <c r="Q229" s="146">
        <v>0</v>
      </c>
      <c r="R229" s="146">
        <f>Q229*H229</f>
        <v>0</v>
      </c>
      <c r="S229" s="146">
        <v>0</v>
      </c>
      <c r="T229" s="147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48" t="s">
        <v>138</v>
      </c>
      <c r="AT229" s="148" t="s">
        <v>134</v>
      </c>
      <c r="AU229" s="148" t="s">
        <v>84</v>
      </c>
      <c r="AY229" s="18" t="s">
        <v>133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8" t="s">
        <v>82</v>
      </c>
      <c r="BK229" s="149">
        <f>ROUND(I229*H229,2)</f>
        <v>0</v>
      </c>
      <c r="BL229" s="18" t="s">
        <v>138</v>
      </c>
      <c r="BM229" s="148" t="s">
        <v>656</v>
      </c>
    </row>
    <row r="230" spans="1:47" s="2" customFormat="1" ht="19.5">
      <c r="A230" s="30"/>
      <c r="B230" s="31"/>
      <c r="C230" s="30"/>
      <c r="D230" s="150" t="s">
        <v>139</v>
      </c>
      <c r="E230" s="30"/>
      <c r="F230" s="151" t="s">
        <v>2567</v>
      </c>
      <c r="G230" s="30"/>
      <c r="H230" s="30"/>
      <c r="I230" s="30"/>
      <c r="J230" s="30"/>
      <c r="K230" s="30"/>
      <c r="L230" s="31"/>
      <c r="M230" s="152"/>
      <c r="N230" s="153"/>
      <c r="O230" s="56"/>
      <c r="P230" s="56"/>
      <c r="Q230" s="56"/>
      <c r="R230" s="56"/>
      <c r="S230" s="56"/>
      <c r="T230" s="57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8" t="s">
        <v>139</v>
      </c>
      <c r="AU230" s="18" t="s">
        <v>84</v>
      </c>
    </row>
    <row r="231" spans="2:63" s="11" customFormat="1" ht="22.9" customHeight="1">
      <c r="B231" s="126"/>
      <c r="D231" s="127" t="s">
        <v>73</v>
      </c>
      <c r="E231" s="162" t="s">
        <v>1812</v>
      </c>
      <c r="F231" s="162" t="s">
        <v>2568</v>
      </c>
      <c r="J231" s="163">
        <f>BK231</f>
        <v>0</v>
      </c>
      <c r="L231" s="126"/>
      <c r="M231" s="130"/>
      <c r="N231" s="131"/>
      <c r="O231" s="131"/>
      <c r="P231" s="132">
        <f>SUM(P232:P234)</f>
        <v>0</v>
      </c>
      <c r="Q231" s="131"/>
      <c r="R231" s="132">
        <f>SUM(R232:R234)</f>
        <v>0</v>
      </c>
      <c r="S231" s="131"/>
      <c r="T231" s="133">
        <f>SUM(T232:T234)</f>
        <v>0</v>
      </c>
      <c r="AR231" s="127" t="s">
        <v>82</v>
      </c>
      <c r="AT231" s="134" t="s">
        <v>73</v>
      </c>
      <c r="AU231" s="134" t="s">
        <v>82</v>
      </c>
      <c r="AY231" s="127" t="s">
        <v>133</v>
      </c>
      <c r="BK231" s="135">
        <f>SUM(BK232:BK234)</f>
        <v>0</v>
      </c>
    </row>
    <row r="232" spans="1:65" s="2" customFormat="1" ht="24.2" customHeight="1">
      <c r="A232" s="30"/>
      <c r="B232" s="136"/>
      <c r="C232" s="137" t="s">
        <v>659</v>
      </c>
      <c r="D232" s="137" t="s">
        <v>134</v>
      </c>
      <c r="E232" s="138" t="s">
        <v>2569</v>
      </c>
      <c r="F232" s="139" t="s">
        <v>2570</v>
      </c>
      <c r="G232" s="140" t="s">
        <v>655</v>
      </c>
      <c r="H232" s="141">
        <v>10</v>
      </c>
      <c r="I232" s="242"/>
      <c r="J232" s="142">
        <f>ROUND(I232*H232,2)</f>
        <v>0</v>
      </c>
      <c r="K232" s="143"/>
      <c r="L232" s="31"/>
      <c r="M232" s="144" t="s">
        <v>1</v>
      </c>
      <c r="N232" s="145" t="s">
        <v>39</v>
      </c>
      <c r="O232" s="146">
        <v>0</v>
      </c>
      <c r="P232" s="146">
        <f>O232*H232</f>
        <v>0</v>
      </c>
      <c r="Q232" s="146">
        <v>0</v>
      </c>
      <c r="R232" s="146">
        <f>Q232*H232</f>
        <v>0</v>
      </c>
      <c r="S232" s="146">
        <v>0</v>
      </c>
      <c r="T232" s="147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48" t="s">
        <v>138</v>
      </c>
      <c r="AT232" s="148" t="s">
        <v>134</v>
      </c>
      <c r="AU232" s="148" t="s">
        <v>84</v>
      </c>
      <c r="AY232" s="18" t="s">
        <v>133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8" t="s">
        <v>82</v>
      </c>
      <c r="BK232" s="149">
        <f>ROUND(I232*H232,2)</f>
        <v>0</v>
      </c>
      <c r="BL232" s="18" t="s">
        <v>138</v>
      </c>
      <c r="BM232" s="148" t="s">
        <v>662</v>
      </c>
    </row>
    <row r="233" spans="1:65" s="2" customFormat="1" ht="49.15" customHeight="1">
      <c r="A233" s="30"/>
      <c r="B233" s="136"/>
      <c r="C233" s="137" t="s">
        <v>451</v>
      </c>
      <c r="D233" s="137" t="s">
        <v>134</v>
      </c>
      <c r="E233" s="138" t="s">
        <v>2571</v>
      </c>
      <c r="F233" s="139" t="s">
        <v>2572</v>
      </c>
      <c r="G233" s="140" t="s">
        <v>655</v>
      </c>
      <c r="H233" s="141">
        <v>10</v>
      </c>
      <c r="I233" s="242"/>
      <c r="J233" s="142">
        <f>ROUND(I233*H233,2)</f>
        <v>0</v>
      </c>
      <c r="K233" s="143"/>
      <c r="L233" s="31"/>
      <c r="M233" s="144" t="s">
        <v>1</v>
      </c>
      <c r="N233" s="145" t="s">
        <v>39</v>
      </c>
      <c r="O233" s="146">
        <v>0</v>
      </c>
      <c r="P233" s="146">
        <f>O233*H233</f>
        <v>0</v>
      </c>
      <c r="Q233" s="146">
        <v>0</v>
      </c>
      <c r="R233" s="146">
        <f>Q233*H233</f>
        <v>0</v>
      </c>
      <c r="S233" s="146">
        <v>0</v>
      </c>
      <c r="T233" s="147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48" t="s">
        <v>138</v>
      </c>
      <c r="AT233" s="148" t="s">
        <v>134</v>
      </c>
      <c r="AU233" s="148" t="s">
        <v>84</v>
      </c>
      <c r="AY233" s="18" t="s">
        <v>133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8" t="s">
        <v>82</v>
      </c>
      <c r="BK233" s="149">
        <f>ROUND(I233*H233,2)</f>
        <v>0</v>
      </c>
      <c r="BL233" s="18" t="s">
        <v>138</v>
      </c>
      <c r="BM233" s="148" t="s">
        <v>669</v>
      </c>
    </row>
    <row r="234" spans="1:65" s="2" customFormat="1" ht="24.2" customHeight="1">
      <c r="A234" s="30"/>
      <c r="B234" s="136"/>
      <c r="C234" s="137" t="s">
        <v>670</v>
      </c>
      <c r="D234" s="137" t="s">
        <v>134</v>
      </c>
      <c r="E234" s="138" t="s">
        <v>2573</v>
      </c>
      <c r="F234" s="139" t="s">
        <v>2574</v>
      </c>
      <c r="G234" s="140" t="s">
        <v>655</v>
      </c>
      <c r="H234" s="141">
        <v>10</v>
      </c>
      <c r="I234" s="242"/>
      <c r="J234" s="142">
        <f>ROUND(I234*H234,2)</f>
        <v>0</v>
      </c>
      <c r="K234" s="143"/>
      <c r="L234" s="31"/>
      <c r="M234" s="154" t="s">
        <v>1</v>
      </c>
      <c r="N234" s="155" t="s">
        <v>39</v>
      </c>
      <c r="O234" s="156">
        <v>0</v>
      </c>
      <c r="P234" s="156">
        <f>O234*H234</f>
        <v>0</v>
      </c>
      <c r="Q234" s="156">
        <v>0</v>
      </c>
      <c r="R234" s="156">
        <f>Q234*H234</f>
        <v>0</v>
      </c>
      <c r="S234" s="156">
        <v>0</v>
      </c>
      <c r="T234" s="157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48" t="s">
        <v>138</v>
      </c>
      <c r="AT234" s="148" t="s">
        <v>134</v>
      </c>
      <c r="AU234" s="148" t="s">
        <v>84</v>
      </c>
      <c r="AY234" s="18" t="s">
        <v>133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8" t="s">
        <v>82</v>
      </c>
      <c r="BK234" s="149">
        <f>ROUND(I234*H234,2)</f>
        <v>0</v>
      </c>
      <c r="BL234" s="18" t="s">
        <v>138</v>
      </c>
      <c r="BM234" s="148" t="s">
        <v>673</v>
      </c>
    </row>
    <row r="235" spans="1:31" s="2" customFormat="1" ht="6.95" customHeight="1">
      <c r="A235" s="30"/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31"/>
      <c r="M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</row>
  </sheetData>
  <autoFilter ref="C126:K23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Baťková</dc:creator>
  <cp:keywords/>
  <dc:description/>
  <cp:lastModifiedBy>Valouch Viktor</cp:lastModifiedBy>
  <dcterms:created xsi:type="dcterms:W3CDTF">2022-04-13T19:50:27Z</dcterms:created>
  <dcterms:modified xsi:type="dcterms:W3CDTF">2022-05-06T08:59:05Z</dcterms:modified>
  <cp:category/>
  <cp:version/>
  <cp:contentType/>
  <cp:contentStatus/>
</cp:coreProperties>
</file>