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firstSheet="1" activeTab="1"/>
  </bookViews>
  <sheets>
    <sheet name="Rekapitulace stavby" sheetId="1" state="veryHidden" r:id="rId1"/>
    <sheet name="03 - Oprava bytu Ve Střeš..." sheetId="2" r:id="rId2"/>
  </sheets>
  <definedNames>
    <definedName name="_xlnm._FilterDatabase" localSheetId="1" hidden="1">'03 - Oprava bytu Ve Střeš...'!$C$136:$K$435</definedName>
    <definedName name="_xlnm.Print_Area" localSheetId="1">'03 - Oprava bytu Ve Střeš...'!$C$4:$J$76,'03 - Oprava bytu Ve Střeš...'!$C$124:$J$435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'03 - Oprava bytu Ve Střeš...'!$136:$136</definedName>
  </definedNames>
  <calcPr calcId="162913"/>
</workbook>
</file>

<file path=xl/sharedStrings.xml><?xml version="1.0" encoding="utf-8"?>
<sst xmlns="http://schemas.openxmlformats.org/spreadsheetml/2006/main" count="3567" uniqueCount="729">
  <si>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</si>
  <si>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</si>
  <si>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</si>
  <si>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</si>
  <si>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</si>
  <si>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</si>
  <si>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</si>
  <si>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</si>
  <si>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</si>
  <si>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</si>
  <si>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</si>
  <si>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</si>
  <si>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</si>
  <si>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</si>
  <si>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</si>
  <si>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</si>
  <si>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</si>
  <si>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</si>
  <si>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</si>
  <si>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</si>
  <si>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</si>
  <si>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</si>
  <si>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</si>
  <si>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</si>
  <si>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</si>
  <si>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</si>
  <si>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</si>
  <si>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</si>
  <si>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</si>
  <si>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</si>
  <si>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</si>
  <si>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</si>
  <si>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</si>
  <si>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</si>
  <si>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</si>
  <si>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</si>
  <si>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</si>
  <si>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</si>
  <si>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</si>
  <si>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</si>
  <si>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</si>
  <si>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</si>
  <si>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</si>
  <si>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</si>
  <si>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</si>
  <si>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</si>
  <si>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</si>
  <si>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</si>
  <si>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</si>
  <si>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</si>
  <si>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</si>
  <si>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</si>
  <si>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</si>
  <si>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</si>
  <si>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</si>
  <si>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</si>
  <si>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</si>
  <si>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</si>
  <si>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</si>
  <si>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</si>
  <si>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</si>
  <si>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</si>
  <si>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</si>
  <si>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</si>
  <si>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</si>
  <si>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</si>
  <si>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</si>
  <si>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</si>
  <si>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</si>
  <si>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</si>
  <si>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</si>
  <si>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</si>
  <si>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</si>
  <si>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</si>
  <si>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</si>
  <si>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</si>
  <si>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</si>
  <si>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</si>
  <si>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</si>
  <si>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Oprava bytu Ve Střešovičkách 1990/55, byt č. 46, 4.patro</t>
  </si>
  <si>
    <t>STA</t>
  </si>
  <si>
    <t>1</t>
  </si>
  <si>
    <t>{327ab0e5-5fcc-436b-aee9-26a85324e75d}</t>
  </si>
  <si>
    <t>2</t>
  </si>
  <si>
    <t>KRYCÍ LIST SOUPISU PRACÍ</t>
  </si>
  <si>
    <t>Objekt:</t>
  </si>
  <si>
    <t>03 - Oprava bytu Ve Střešovičkách 1990/55, byt č. 46, 4.patro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</si>
  <si>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</si>
  <si>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</si>
  <si>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</si>
  <si>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</si>
  <si>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</si>
  <si>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</si>
  <si>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</si>
  <si>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</si>
  <si>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</si>
  <si>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</si>
  <si>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</si>
  <si>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</si>
  <si>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</si>
  <si>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</si>
  <si>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</si>
  <si>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</si>
  <si>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</si>
  <si>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</si>
  <si>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</si>
  <si>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</si>
  <si>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</si>
  <si>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</si>
  <si>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</si>
  <si>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</si>
  <si>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</si>
  <si>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</si>
  <si>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</si>
  <si>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</si>
  <si>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</si>
  <si>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</si>
  <si>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</si>
  <si>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</si>
  <si>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</si>
  <si>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</si>
  <si>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</si>
  <si>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</si>
  <si>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</si>
  <si>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</si>
  <si>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</si>
  <si>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</si>
  <si>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</si>
  <si>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</si>
  <si>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</si>
  <si>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</si>
  <si>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</si>
  <si>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</si>
  <si>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disperzní nátěr vnitřních stěn nanášený ručně</t>
  </si>
  <si>
    <t>m2</t>
  </si>
  <si>
    <t>4</t>
  </si>
  <si>
    <t>-32726989</t>
  </si>
  <si>
    <t>612142001</t>
  </si>
  <si>
    <t>Potažení vnitřních stěn sklovláknitým pletivem vtlačeným do tenkovrstvé hmoty</t>
  </si>
  <si>
    <t>-237229834</t>
  </si>
  <si>
    <t>3</t>
  </si>
  <si>
    <t>612315211</t>
  </si>
  <si>
    <t>Vápenná hladká omítka malých ploch do 0,09 m2 na stěnách</t>
  </si>
  <si>
    <t>kus</t>
  </si>
  <si>
    <t>-245746451</t>
  </si>
  <si>
    <t>612321121</t>
  </si>
  <si>
    <t>Vápenocementová omítka hladká jednovrstvá vnitřních stěn nanášená ručně</t>
  </si>
  <si>
    <t>1791335867</t>
  </si>
  <si>
    <t>VV</t>
  </si>
  <si>
    <t>po otlučení keram.obkladu kuchyně</t>
  </si>
  <si>
    <t>2,5*0,6</t>
  </si>
  <si>
    <t>9</t>
  </si>
  <si>
    <t>Ostatní konstrukce a práce, bourání</t>
  </si>
  <si>
    <t>5</t>
  </si>
  <si>
    <t>952901111</t>
  </si>
  <si>
    <t>Vyčištění budov bytové a občanské výstavby při výšce podlaží do 4 m</t>
  </si>
  <si>
    <t>928436160</t>
  </si>
  <si>
    <t xml:space="preserve">Kompletní úklid bytu (podlahy, zásuvky, vypínače, světla, větrací mřížky, domovní telefon, rozvodnice a zařizovací předměty, atd.) </t>
  </si>
  <si>
    <t>chodba</t>
  </si>
  <si>
    <t>4,23*1,90+1,72*0,77</t>
  </si>
  <si>
    <t>koupelna</t>
  </si>
  <si>
    <t>1,5*1,6</t>
  </si>
  <si>
    <t>WC</t>
  </si>
  <si>
    <t>1,13*0,86</t>
  </si>
  <si>
    <t>komora</t>
  </si>
  <si>
    <t>1,6*0,85</t>
  </si>
  <si>
    <t>pokoj</t>
  </si>
  <si>
    <t>5,81*4,8</t>
  </si>
  <si>
    <t>kuchyně</t>
  </si>
  <si>
    <t>2,12*4,2</t>
  </si>
  <si>
    <t>Součet</t>
  </si>
  <si>
    <t>952902021</t>
  </si>
  <si>
    <t>Čištění budov zametení hladkých podlah</t>
  </si>
  <si>
    <t>188958622</t>
  </si>
  <si>
    <t>Denní úklid společných prostor (dny*m2)</t>
  </si>
  <si>
    <t>30*50</t>
  </si>
  <si>
    <t>7</t>
  </si>
  <si>
    <t>978059511</t>
  </si>
  <si>
    <t>Odsekání a odebrání obkladů stěn z vnitřních obkládaček plochy do 1 m2</t>
  </si>
  <si>
    <t>-2038831211</t>
  </si>
  <si>
    <t>2,5*0,60</t>
  </si>
  <si>
    <t>997</t>
  </si>
  <si>
    <t>Přesun sutě</t>
  </si>
  <si>
    <t>8</t>
  </si>
  <si>
    <t>997013212</t>
  </si>
  <si>
    <t>Vnitrostaveništní doprava suti a vybouraných hmot pro budovy v přes 6 do 9 m ručně</t>
  </si>
  <si>
    <t>t</t>
  </si>
  <si>
    <t>-334262959</t>
  </si>
  <si>
    <t>997013219</t>
  </si>
  <si>
    <t>Příplatek k vnitrostaveništní dopravě suti a vybouraných hmot za zvětšenou dopravu suti ZKD 10 m</t>
  </si>
  <si>
    <t>-535521480</t>
  </si>
  <si>
    <t>1,988*2 'Přepočtené koeficientem množství</t>
  </si>
  <si>
    <t>10</t>
  </si>
  <si>
    <t>997013501</t>
  </si>
  <si>
    <t>Odvoz suti a vybouraných hmot na skládku nebo meziskládku do 1 km se složením</t>
  </si>
  <si>
    <t>1611663149</t>
  </si>
  <si>
    <t>11</t>
  </si>
  <si>
    <t>997013509</t>
  </si>
  <si>
    <t>Příplatek k odvozu suti a vybouraných hmot na skládku ZKD 1 km přes 1 km</t>
  </si>
  <si>
    <t>675517886</t>
  </si>
  <si>
    <t>1,988*19 'Přepočtené koeficientem množství</t>
  </si>
  <si>
    <t>997013631</t>
  </si>
  <si>
    <t>Poplatek za uložení na skládce (skládkovné) stavebního odpadu směsného kód odpadu 17 09 04</t>
  </si>
  <si>
    <t>827319595</t>
  </si>
  <si>
    <t>998</t>
  </si>
  <si>
    <t>Přesun hmot</t>
  </si>
  <si>
    <t>13</t>
  </si>
  <si>
    <t>998018002</t>
  </si>
  <si>
    <t>Přesun hmot pro budovy ruční pro budovy v přes 6 do 12 m</t>
  </si>
  <si>
    <t>-1992328138</t>
  </si>
  <si>
    <t>14</t>
  </si>
  <si>
    <t>998018011</t>
  </si>
  <si>
    <t>Příplatek k ručnímu přesunu hmot pro budovy za zvětšený přesun ZKD 100 m</t>
  </si>
  <si>
    <t>978979212</t>
  </si>
  <si>
    <t>PSV</t>
  </si>
  <si>
    <t>Práce a dodávky PSV</t>
  </si>
  <si>
    <t>722</t>
  </si>
  <si>
    <t>Zdravotechnika - vnitřní vodovod</t>
  </si>
  <si>
    <t>15</t>
  </si>
  <si>
    <t>722190901</t>
  </si>
  <si>
    <t>Uzavření nebo otevření vodovodního potrubí při opravách</t>
  </si>
  <si>
    <t>16</t>
  </si>
  <si>
    <t>753765139</t>
  </si>
  <si>
    <t>722220121</t>
  </si>
  <si>
    <t>Zátka pro baterii G 1/2" s jedním závitem</t>
  </si>
  <si>
    <t>pár</t>
  </si>
  <si>
    <t>897285338</t>
  </si>
  <si>
    <t>dřez</t>
  </si>
  <si>
    <t>725</t>
  </si>
  <si>
    <t>Zdravotechnika - zařizovací předměty</t>
  </si>
  <si>
    <t>17</t>
  </si>
  <si>
    <t>725114921</t>
  </si>
  <si>
    <t>Odmontování a zpětná montáž sedátka</t>
  </si>
  <si>
    <t>-682239920</t>
  </si>
  <si>
    <t>18</t>
  </si>
  <si>
    <t>M</t>
  </si>
  <si>
    <t>55166827</t>
  </si>
  <si>
    <t>sedátko záchodové plastové bílé</t>
  </si>
  <si>
    <t>32</t>
  </si>
  <si>
    <t>-539885873</t>
  </si>
  <si>
    <t>19</t>
  </si>
  <si>
    <t>725610810</t>
  </si>
  <si>
    <t>Demontáž sporáků kombi</t>
  </si>
  <si>
    <t>soubor</t>
  </si>
  <si>
    <t>-544194972</t>
  </si>
  <si>
    <t>20</t>
  </si>
  <si>
    <t>725810811</t>
  </si>
  <si>
    <t>Demontáž ventilů nástěnných</t>
  </si>
  <si>
    <t>1873486600</t>
  </si>
  <si>
    <t>725819401.1</t>
  </si>
  <si>
    <t>Montáž ventilů rohových G 1/2" s připojovací trubičkou</t>
  </si>
  <si>
    <t>-654876253</t>
  </si>
  <si>
    <t>22</t>
  </si>
  <si>
    <t>55141001.1</t>
  </si>
  <si>
    <t>kohout kulový rohový mosazný R 1/2"x3/8"</t>
  </si>
  <si>
    <t>1708866974</t>
  </si>
  <si>
    <t>23</t>
  </si>
  <si>
    <t>55190006</t>
  </si>
  <si>
    <t>hadice flexibilní sanitární 3/8"</t>
  </si>
  <si>
    <t>m</t>
  </si>
  <si>
    <t>-699097163</t>
  </si>
  <si>
    <t>24</t>
  </si>
  <si>
    <t>725820801</t>
  </si>
  <si>
    <t>Demontáž baterie nástěnné do G 3 / 4</t>
  </si>
  <si>
    <t>231276938</t>
  </si>
  <si>
    <t>vana</t>
  </si>
  <si>
    <t>25</t>
  </si>
  <si>
    <t>725820802</t>
  </si>
  <si>
    <t>Demontáž baterie stojánkové do jednoho otvoru</t>
  </si>
  <si>
    <t>-114933742</t>
  </si>
  <si>
    <t>umyvadlo</t>
  </si>
  <si>
    <t>26</t>
  </si>
  <si>
    <t>725829131</t>
  </si>
  <si>
    <t>Montáž baterie umyvadlové stojánkové G 1/2" ostatní typ</t>
  </si>
  <si>
    <t>219839197</t>
  </si>
  <si>
    <t>27</t>
  </si>
  <si>
    <t>55145686</t>
  </si>
  <si>
    <t>baterie umyvadlová stojánková páková</t>
  </si>
  <si>
    <t>905280342</t>
  </si>
  <si>
    <t>28</t>
  </si>
  <si>
    <t>725849411</t>
  </si>
  <si>
    <t>Montáž baterie sprchové nástěnná s nastavitelnou výškou sprchy</t>
  </si>
  <si>
    <t>879924415</t>
  </si>
  <si>
    <t>29</t>
  </si>
  <si>
    <t>55145588</t>
  </si>
  <si>
    <t>baterie sprchová nástěnná bez příslušenství</t>
  </si>
  <si>
    <t>-1324560207</t>
  </si>
  <si>
    <t>30</t>
  </si>
  <si>
    <t>55145003</t>
  </si>
  <si>
    <t>souprava sprchová komplet</t>
  </si>
  <si>
    <t>sada</t>
  </si>
  <si>
    <t>708391883</t>
  </si>
  <si>
    <t>31</t>
  </si>
  <si>
    <t>725860812</t>
  </si>
  <si>
    <t>Demontáž uzávěrů zápachu dvojitých</t>
  </si>
  <si>
    <t>1160731490</t>
  </si>
  <si>
    <t>725869101</t>
  </si>
  <si>
    <t>Montáž zápachových uzávěrek umyvadlových do DN 40</t>
  </si>
  <si>
    <t>-1365683171</t>
  </si>
  <si>
    <t>33</t>
  </si>
  <si>
    <t>55161321</t>
  </si>
  <si>
    <t>uzávěrka zápachová umyvadlová s krycí růžicí odtoku DN 32</t>
  </si>
  <si>
    <t>344091961</t>
  </si>
  <si>
    <t>34</t>
  </si>
  <si>
    <t>725869214</t>
  </si>
  <si>
    <t>Montáž zápachových uzávěrek džezových dvoudílných DN 50</t>
  </si>
  <si>
    <t>961599550</t>
  </si>
  <si>
    <t>35</t>
  </si>
  <si>
    <t>55161107</t>
  </si>
  <si>
    <t>uzávěrka zápachová dřezová s přípojkou pro myčku a pračku DN 50</t>
  </si>
  <si>
    <t>857726669</t>
  </si>
  <si>
    <t>36</t>
  </si>
  <si>
    <t>998725112</t>
  </si>
  <si>
    <t>Přesun hmot tonážní pro zařizovací předměty s omezením mechanizace v objektech v přes 6 do 12 m</t>
  </si>
  <si>
    <t>2078373567</t>
  </si>
  <si>
    <t>37</t>
  </si>
  <si>
    <t>998725192</t>
  </si>
  <si>
    <t>Příplatek k přesunu hmot tonážní 725 za zvětšený přesun do 100 m</t>
  </si>
  <si>
    <t>-1029988029</t>
  </si>
  <si>
    <t>735</t>
  </si>
  <si>
    <t>Ústřední vytápění - otopná tělesa</t>
  </si>
  <si>
    <t>38</t>
  </si>
  <si>
    <t>735000912</t>
  </si>
  <si>
    <t>Vyregulování ventilu nebo kohoutu dvojregulačního s termostatickým ovládáním</t>
  </si>
  <si>
    <t>1823541778</t>
  </si>
  <si>
    <t>39</t>
  </si>
  <si>
    <t>735-1</t>
  </si>
  <si>
    <t>Zamražení potrubí při demontáži a zpětné montáži otopných těles</t>
  </si>
  <si>
    <t>1907944328</t>
  </si>
  <si>
    <t>40</t>
  </si>
  <si>
    <t>735111810</t>
  </si>
  <si>
    <t>Demontáž otopného tělesa litinového článkového</t>
  </si>
  <si>
    <t>-96320953</t>
  </si>
  <si>
    <t>0,35*23</t>
  </si>
  <si>
    <t>0,35*12</t>
  </si>
  <si>
    <t>41</t>
  </si>
  <si>
    <t>735191902</t>
  </si>
  <si>
    <t>Vyzkoušení otopných těles litinových po opravě tlakem</t>
  </si>
  <si>
    <t>426710223</t>
  </si>
  <si>
    <t>42</t>
  </si>
  <si>
    <t>735191904</t>
  </si>
  <si>
    <t>Vyčištění otopných těles litinových proplachem vodou</t>
  </si>
  <si>
    <t>1970582371</t>
  </si>
  <si>
    <t>43</t>
  </si>
  <si>
    <t>735191905</t>
  </si>
  <si>
    <t>Odvzdušnění otopných těles</t>
  </si>
  <si>
    <t>1317311996</t>
  </si>
  <si>
    <t>44</t>
  </si>
  <si>
    <t>735191910</t>
  </si>
  <si>
    <t>Napuštění vody do otopných těles</t>
  </si>
  <si>
    <t>1069023820</t>
  </si>
  <si>
    <t>45</t>
  </si>
  <si>
    <t>735192911</t>
  </si>
  <si>
    <t>Zpětná montáž otopných těles článkových litinových</t>
  </si>
  <si>
    <t>21066895</t>
  </si>
  <si>
    <t>46</t>
  </si>
  <si>
    <t>735494811</t>
  </si>
  <si>
    <t>Vypuštění vody z otopných těles</t>
  </si>
  <si>
    <t>-588644554</t>
  </si>
  <si>
    <t>47</t>
  </si>
  <si>
    <t>998735112</t>
  </si>
  <si>
    <t>Přesun hmot tonážní pro otopná tělesa s omezením mechanizace v objektech v přes 6 do 12 m</t>
  </si>
  <si>
    <t>2022186307</t>
  </si>
  <si>
    <t>48</t>
  </si>
  <si>
    <t>998735193</t>
  </si>
  <si>
    <t>Příplatek k přesunu hmot tonážní 735 za zvětšený přesun do 500 m</t>
  </si>
  <si>
    <t>1227763840</t>
  </si>
  <si>
    <t>741</t>
  </si>
  <si>
    <t>Elektroinstalace - silnoproud</t>
  </si>
  <si>
    <t>49</t>
  </si>
  <si>
    <t>741110511</t>
  </si>
  <si>
    <t>Montáž lišta a kanálek vkládací šířky do 60 mm s víčkem</t>
  </si>
  <si>
    <t>-1078141923</t>
  </si>
  <si>
    <t>1,0</t>
  </si>
  <si>
    <t>50</t>
  </si>
  <si>
    <t>34571001</t>
  </si>
  <si>
    <t>lišta elektroinstalační hranatá PVC 15x10mm</t>
  </si>
  <si>
    <t>543806715</t>
  </si>
  <si>
    <t>1*1,05 'Přepočtené koeficientem množství</t>
  </si>
  <si>
    <t>51</t>
  </si>
  <si>
    <t>741313003</t>
  </si>
  <si>
    <t>Montáž zásuvka (polo)zapuštěná bezšroubové připojení 2x(2P+PE) dvojnásobná se zapojením vodičů</t>
  </si>
  <si>
    <t>-923851425</t>
  </si>
  <si>
    <t>52</t>
  </si>
  <si>
    <t>34555242</t>
  </si>
  <si>
    <t>zásuvka zápustná dvojnásobná, šikmá, s clonkami, bezšroubové svorky</t>
  </si>
  <si>
    <t>-353355525</t>
  </si>
  <si>
    <t>53</t>
  </si>
  <si>
    <t>34555241</t>
  </si>
  <si>
    <t>přístroj zásuvky zápustné jednonásobné, krytka s clonkami, bezšroubové svorky</t>
  </si>
  <si>
    <t>150158206</t>
  </si>
  <si>
    <t>54</t>
  </si>
  <si>
    <t>741315823</t>
  </si>
  <si>
    <t>Demontáž zásuvek domovních normální prostředí do 16A zapuštěných šroubových bez zachování funkčnosti 2P+PE</t>
  </si>
  <si>
    <t>1871251590</t>
  </si>
  <si>
    <t>pokoj - nutnost ověření funkčnosti</t>
  </si>
  <si>
    <t>55</t>
  </si>
  <si>
    <t>741810001</t>
  </si>
  <si>
    <t>Celková prohlídka elektrického rozvodu a zařízení do 100 000,- Kč</t>
  </si>
  <si>
    <t>453106271</t>
  </si>
  <si>
    <t>56</t>
  </si>
  <si>
    <t>998741112</t>
  </si>
  <si>
    <t>Přesun hmot tonážní pro silnoproud s omezením mechanizace v objektech v přes 6 do 12 m</t>
  </si>
  <si>
    <t>-1034634462</t>
  </si>
  <si>
    <t>57</t>
  </si>
  <si>
    <t>998741192</t>
  </si>
  <si>
    <t>Příplatek k přesunu hmot tonážní 741 za zvětšený přesun do 100 m</t>
  </si>
  <si>
    <t>-48330228</t>
  </si>
  <si>
    <t>751</t>
  </si>
  <si>
    <t>Vzduchotechnika</t>
  </si>
  <si>
    <t>58</t>
  </si>
  <si>
    <t>751377811</t>
  </si>
  <si>
    <t>Demontáž odsávacího zákrytu (digestoř) bytového vestavěného</t>
  </si>
  <si>
    <t>-1744113511</t>
  </si>
  <si>
    <t>762</t>
  </si>
  <si>
    <t>Konstrukce tesařské</t>
  </si>
  <si>
    <t>59</t>
  </si>
  <si>
    <t>762111811</t>
  </si>
  <si>
    <t>Demontáž stěn a příček z hraněného řeziva</t>
  </si>
  <si>
    <t>-1951269945</t>
  </si>
  <si>
    <t>mezipokojová příčka</t>
  </si>
  <si>
    <t>4,80*2,55</t>
  </si>
  <si>
    <t>766</t>
  </si>
  <si>
    <t>Konstrukce truhlářské</t>
  </si>
  <si>
    <t>60</t>
  </si>
  <si>
    <t>766211812R</t>
  </si>
  <si>
    <t>Demontáž drobných předmětů, madla, věšáky, úchyty, garnyže</t>
  </si>
  <si>
    <t>1376674103</t>
  </si>
  <si>
    <t>61</t>
  </si>
  <si>
    <t>766660001</t>
  </si>
  <si>
    <t>Montáž dveřních křídel otvíravých jednokřídlových š do 0,8 m do ocelové zárubně</t>
  </si>
  <si>
    <t>2100803077</t>
  </si>
  <si>
    <t>62</t>
  </si>
  <si>
    <t>61161008</t>
  </si>
  <si>
    <t>dveře jednokřídlé voštinové povrch lakovaný částečně prosklené 800x1970-2100mm</t>
  </si>
  <si>
    <t>-398625343</t>
  </si>
  <si>
    <t>63</t>
  </si>
  <si>
    <t>766660729</t>
  </si>
  <si>
    <t>Montáž dveřního interiérového kování - štítku s klikou</t>
  </si>
  <si>
    <t>869870003</t>
  </si>
  <si>
    <t>64</t>
  </si>
  <si>
    <t>54914123</t>
  </si>
  <si>
    <t>kování rozetové klika/klika</t>
  </si>
  <si>
    <t>327381247</t>
  </si>
  <si>
    <t>65</t>
  </si>
  <si>
    <t>766691914</t>
  </si>
  <si>
    <t>Vyvěšení nebo zavěšení dřevěných křídel dveří pl do 2 m2</t>
  </si>
  <si>
    <t>-2010769694</t>
  </si>
  <si>
    <t>0,8*1,97*2*3</t>
  </si>
  <si>
    <t>0,7*1,97*2*4</t>
  </si>
  <si>
    <t>66</t>
  </si>
  <si>
    <t>766691932</t>
  </si>
  <si>
    <t>Seřízení plastového okenního nebo dveřního otvíracího a sklápěcího křídla</t>
  </si>
  <si>
    <t>2119262306</t>
  </si>
  <si>
    <t>67</t>
  </si>
  <si>
    <t>766812840</t>
  </si>
  <si>
    <t>Demontáž kuchyňských linek dřevěných nebo kovových dl přes 1,8 do 2,1 m</t>
  </si>
  <si>
    <t>-2128504733</t>
  </si>
  <si>
    <t>68</t>
  </si>
  <si>
    <t>766825821</t>
  </si>
  <si>
    <t>Demontáž truhlářských vestavěných skříní dvoukřídlových</t>
  </si>
  <si>
    <t>-567177186</t>
  </si>
  <si>
    <t>69</t>
  </si>
  <si>
    <t>998766112</t>
  </si>
  <si>
    <t>Přesun hmot tonážní pro kce truhlářské s omezením mechanizace v objektech v přes 6 do 12 m</t>
  </si>
  <si>
    <t>-1680490591</t>
  </si>
  <si>
    <t>70</t>
  </si>
  <si>
    <t>998766192</t>
  </si>
  <si>
    <t>Příplatek k přesunu hmot tonážní 766 za zvětšený přesun do 100 m</t>
  </si>
  <si>
    <t>1735790287</t>
  </si>
  <si>
    <t>776</t>
  </si>
  <si>
    <t>Podlahy povlakové</t>
  </si>
  <si>
    <t>71</t>
  </si>
  <si>
    <t>776111115</t>
  </si>
  <si>
    <t>Broušení podkladu povlakových podlah před litím stěrky</t>
  </si>
  <si>
    <t>784233035</t>
  </si>
  <si>
    <t>4,23*1,9+1,72*0,77</t>
  </si>
  <si>
    <t>0,85*1,6</t>
  </si>
  <si>
    <t>72</t>
  </si>
  <si>
    <t>776111116</t>
  </si>
  <si>
    <t>Odstranění zbytků lepidla z podkladu povlakových podlah broušením</t>
  </si>
  <si>
    <t>816763059</t>
  </si>
  <si>
    <t>73</t>
  </si>
  <si>
    <t>776111311</t>
  </si>
  <si>
    <t>Vysátí podkladu povlakových podlah</t>
  </si>
  <si>
    <t>-1398301001</t>
  </si>
  <si>
    <t>74</t>
  </si>
  <si>
    <t>776121321</t>
  </si>
  <si>
    <t>Neředěná penetrace savého podkladu povlakových podlah</t>
  </si>
  <si>
    <t>1542773159</t>
  </si>
  <si>
    <t>75</t>
  </si>
  <si>
    <t>776141121</t>
  </si>
  <si>
    <t>Stěrka podlahová nivelační pro vyrovnání podkladu povlakových podlah pevnosti 30 MPa tl do 3 mm</t>
  </si>
  <si>
    <t>44138801</t>
  </si>
  <si>
    <t>76</t>
  </si>
  <si>
    <t>776201811</t>
  </si>
  <si>
    <t>Demontáž lepených povlakových podlah bez podložky ručně</t>
  </si>
  <si>
    <t>-235184020</t>
  </si>
  <si>
    <t>77</t>
  </si>
  <si>
    <t>776221111</t>
  </si>
  <si>
    <t>Lepení pásů z PVC standardním lepidlem</t>
  </si>
  <si>
    <t>-1682760135</t>
  </si>
  <si>
    <t>78</t>
  </si>
  <si>
    <t>28412245</t>
  </si>
  <si>
    <t>krytina podlahová heterogenní š 1,5m tl 2mm</t>
  </si>
  <si>
    <t>543357453</t>
  </si>
  <si>
    <t>47,513*1,1 'Přepočtené koeficientem množství</t>
  </si>
  <si>
    <t>79</t>
  </si>
  <si>
    <t>776223111</t>
  </si>
  <si>
    <t>Spoj povlakových podlahovin z PVC svařováním za tepla</t>
  </si>
  <si>
    <t>-1485863481</t>
  </si>
  <si>
    <t>80</t>
  </si>
  <si>
    <t>776410811</t>
  </si>
  <si>
    <t>Odstranění soklíků a lišt pryžových nebo plastových</t>
  </si>
  <si>
    <t>-15507320</t>
  </si>
  <si>
    <t>81</t>
  </si>
  <si>
    <t>776411111</t>
  </si>
  <si>
    <t>Montáž obvodových soklíků výšky do 80 mm</t>
  </si>
  <si>
    <t>-1739497206</t>
  </si>
  <si>
    <t>82</t>
  </si>
  <si>
    <t>28411003</t>
  </si>
  <si>
    <t>lišta soklová PVC 30x30mm</t>
  </si>
  <si>
    <t>994406405</t>
  </si>
  <si>
    <t>55,23*1,02 'Přepočtené koeficientem množství</t>
  </si>
  <si>
    <t>83</t>
  </si>
  <si>
    <t>776991111</t>
  </si>
  <si>
    <t>Spárování silikonem</t>
  </si>
  <si>
    <t>1709409884</t>
  </si>
  <si>
    <t>soklík podlaha</t>
  </si>
  <si>
    <t>4,23*2+1,9*2+1,72*2+0,77</t>
  </si>
  <si>
    <t>2,12*2+4,2*2</t>
  </si>
  <si>
    <t>5,81*2+4,8*2</t>
  </si>
  <si>
    <t>1,6*2+0,85*2</t>
  </si>
  <si>
    <t>84</t>
  </si>
  <si>
    <t>998776102</t>
  </si>
  <si>
    <t>Přesun hmot tonážní pro podlahy povlakové v objektech v přes 6 do 12 m</t>
  </si>
  <si>
    <t>-1933519478</t>
  </si>
  <si>
    <t>85</t>
  </si>
  <si>
    <t>998776192</t>
  </si>
  <si>
    <t>Příplatek k přesunu hmot tonážní 776 za zvětšený přesun do 100 m</t>
  </si>
  <si>
    <t>1857370744</t>
  </si>
  <si>
    <t>781</t>
  </si>
  <si>
    <t>Dokončovací práce - obklady</t>
  </si>
  <si>
    <t>86</t>
  </si>
  <si>
    <t>781495115</t>
  </si>
  <si>
    <t>Spárování vnitřních obkladů silikonem</t>
  </si>
  <si>
    <t>11912186</t>
  </si>
  <si>
    <t>koupelna, vana, umyvadlo, styk podlaha obklad</t>
  </si>
  <si>
    <t>87</t>
  </si>
  <si>
    <t>781495211</t>
  </si>
  <si>
    <t>Čištění vnitřních ploch stěn po provedení obkladu chemickými prostředky</t>
  </si>
  <si>
    <t>6494600</t>
  </si>
  <si>
    <t>(1,5*2+1,6*2)*2,0-0,7*1,97</t>
  </si>
  <si>
    <t>(0,86*2+1,13*2)*1,8-0,7*1,8</t>
  </si>
  <si>
    <t>88</t>
  </si>
  <si>
    <t>998781112</t>
  </si>
  <si>
    <t>Přesun hmot tonážní pro obklady keramické s omezením mechanizace v objektech v přes 6 do 12 m</t>
  </si>
  <si>
    <t>-1292880181</t>
  </si>
  <si>
    <t>89</t>
  </si>
  <si>
    <t>998781192</t>
  </si>
  <si>
    <t>Příplatek k přesunu hmot tonážní 781 za zvětšený přesun do 100 m</t>
  </si>
  <si>
    <t>-1143168294</t>
  </si>
  <si>
    <t>783</t>
  </si>
  <si>
    <t>Dokončovací práce - nátěry</t>
  </si>
  <si>
    <t>90</t>
  </si>
  <si>
    <t>783301401</t>
  </si>
  <si>
    <t>Ometení zámečnických konstrukcí</t>
  </si>
  <si>
    <t>1748072727</t>
  </si>
  <si>
    <t>zárubně 7 ks</t>
  </si>
  <si>
    <t>0,3*5*2</t>
  </si>
  <si>
    <t>0,3*5</t>
  </si>
  <si>
    <t>0,3*3</t>
  </si>
  <si>
    <t>vchodové</t>
  </si>
  <si>
    <t>91</t>
  </si>
  <si>
    <t>783306805</t>
  </si>
  <si>
    <t>Odstranění nátěru ze zámečnických konstrukcí opálením</t>
  </si>
  <si>
    <t>-945107877</t>
  </si>
  <si>
    <t>92</t>
  </si>
  <si>
    <t>783314101</t>
  </si>
  <si>
    <t>Základní jednonásobný syntetický nátěr zámečnických konstrukcí</t>
  </si>
  <si>
    <t>-304927343</t>
  </si>
  <si>
    <t>93</t>
  </si>
  <si>
    <t>783315101</t>
  </si>
  <si>
    <t>Mezinátěr jednonásobný syntetický standardní zámečnických konstrukcí</t>
  </si>
  <si>
    <t>514316403</t>
  </si>
  <si>
    <t>94</t>
  </si>
  <si>
    <t>783317101</t>
  </si>
  <si>
    <t>Krycí jednonásobný syntetický standardní nátěr zámečnických konstrukcí</t>
  </si>
  <si>
    <t>411228443</t>
  </si>
  <si>
    <t>95</t>
  </si>
  <si>
    <t>783352101</t>
  </si>
  <si>
    <t>Tmelení včetně přebroušení zámečnických konstrukcí polyesterovým tmelem</t>
  </si>
  <si>
    <t>1864809296</t>
  </si>
  <si>
    <t>96</t>
  </si>
  <si>
    <t>783601341</t>
  </si>
  <si>
    <t>Odrezivění litinových otopných těles před provedením nátěru</t>
  </si>
  <si>
    <t>628459962</t>
  </si>
  <si>
    <t>97</t>
  </si>
  <si>
    <t>783601345</t>
  </si>
  <si>
    <t>Odmaštění litinových otopných těles odmašťovačem vodou ředitelným před provedením nátěru</t>
  </si>
  <si>
    <t>-2088974729</t>
  </si>
  <si>
    <t>98</t>
  </si>
  <si>
    <t>783601441</t>
  </si>
  <si>
    <t>Ometením litinových otopných těles před provedením nátěru</t>
  </si>
  <si>
    <t>655439303</t>
  </si>
  <si>
    <t>99</t>
  </si>
  <si>
    <t>783601713</t>
  </si>
  <si>
    <t>Odmaštění vodou ředitelným odmašťovačem potrubí DN do 50 mm</t>
  </si>
  <si>
    <t>1164453729</t>
  </si>
  <si>
    <t>pokoj+kuchyně</t>
  </si>
  <si>
    <t>100</t>
  </si>
  <si>
    <t>783614141</t>
  </si>
  <si>
    <t>Základní jednonásobný syntetický nátěr litinových otopných těles</t>
  </si>
  <si>
    <t>967119700</t>
  </si>
  <si>
    <t>101</t>
  </si>
  <si>
    <t>783614551</t>
  </si>
  <si>
    <t>Základní jednonásobný syntetický nátěr potrubí DN do 50 mm</t>
  </si>
  <si>
    <t>-170223160</t>
  </si>
  <si>
    <t>102</t>
  </si>
  <si>
    <t>783615551</t>
  </si>
  <si>
    <t>Mezinátěr jednonásobný syntetický nátěr potrubí DN do 50 mm</t>
  </si>
  <si>
    <t>-541050497</t>
  </si>
  <si>
    <t>103</t>
  </si>
  <si>
    <t>783617147</t>
  </si>
  <si>
    <t>Krycí dvojnásobný syntetický nátěr litinových otopných těles</t>
  </si>
  <si>
    <t>1933369818</t>
  </si>
  <si>
    <t>104</t>
  </si>
  <si>
    <t>783617611</t>
  </si>
  <si>
    <t>Krycí dvojnásobný syntetický nátěr potrubí DN do 50 mm</t>
  </si>
  <si>
    <t>-1177868597</t>
  </si>
  <si>
    <t>105</t>
  </si>
  <si>
    <t>783652111</t>
  </si>
  <si>
    <t>Tmelení článkových otopných těles polyesterovým tmelem</t>
  </si>
  <si>
    <t>838020209</t>
  </si>
  <si>
    <t>106</t>
  </si>
  <si>
    <t>783652331</t>
  </si>
  <si>
    <t>Tmelení polyesterovým tmelem potrubí DN do 50 mm</t>
  </si>
  <si>
    <t>-161704104</t>
  </si>
  <si>
    <t>784</t>
  </si>
  <si>
    <t>Dokončovací práce - malby a tapety</t>
  </si>
  <si>
    <t>107</t>
  </si>
  <si>
    <t>784111001</t>
  </si>
  <si>
    <t>Oprášení (ometení ) podkladu v místnostech v do 3,80 m</t>
  </si>
  <si>
    <t>1999105895</t>
  </si>
  <si>
    <t>108</t>
  </si>
  <si>
    <t>784121001</t>
  </si>
  <si>
    <t>Oškrabání malby v místnostech v do 3,80 m</t>
  </si>
  <si>
    <t>1535725374</t>
  </si>
  <si>
    <t>109</t>
  </si>
  <si>
    <t>784121011</t>
  </si>
  <si>
    <t>Rozmývání podkladu po oškrabání malby v místnostech v do 3,80 m</t>
  </si>
  <si>
    <t>732448379</t>
  </si>
  <si>
    <t>110</t>
  </si>
  <si>
    <t>784161001</t>
  </si>
  <si>
    <t>Tmelení spar a rohů šířky do 3 mm akrylátovým tmelem v místnostech v do 3,80 m</t>
  </si>
  <si>
    <t>-651889548</t>
  </si>
  <si>
    <t>111</t>
  </si>
  <si>
    <t>784171101</t>
  </si>
  <si>
    <t>Zakrytí vnitřních podlah včetně pozdějšího odkrytí</t>
  </si>
  <si>
    <t>970511172</t>
  </si>
  <si>
    <t>podlaha</t>
  </si>
  <si>
    <t>50,885</t>
  </si>
  <si>
    <t>112</t>
  </si>
  <si>
    <t>58124844</t>
  </si>
  <si>
    <t>fólie pro malířské potřeby zakrývací tl 25µ 4x5m</t>
  </si>
  <si>
    <t>542141394</t>
  </si>
  <si>
    <t>50,885*1,2 'Přepočtené koeficientem množství</t>
  </si>
  <si>
    <t>113</t>
  </si>
  <si>
    <t>784171121</t>
  </si>
  <si>
    <t>Zakrytí vnitřních ploch konstrukcí nebo prvků v místnostech v do 3,80 m</t>
  </si>
  <si>
    <t>1721808267</t>
  </si>
  <si>
    <t>114</t>
  </si>
  <si>
    <t>58124842</t>
  </si>
  <si>
    <t>fólie pro malířské potřeby zakrývací tl 7µ 4x5m</t>
  </si>
  <si>
    <t>1109659588</t>
  </si>
  <si>
    <t>10*1,2 'Přepočtené koeficientem množství</t>
  </si>
  <si>
    <t>115</t>
  </si>
  <si>
    <t>784181121.1</t>
  </si>
  <si>
    <t>Hloubková jednonásobná bezbarvá penetrace podkladu v místnostech v do 3,80 m</t>
  </si>
  <si>
    <t>-724239825</t>
  </si>
  <si>
    <t>116</t>
  </si>
  <si>
    <t>784211101.1</t>
  </si>
  <si>
    <t>Dvojnásobné bílé malby ze směsí za mokra výborně oděruvzdorných v místnostech v do 3,80 m</t>
  </si>
  <si>
    <t>1350592037</t>
  </si>
  <si>
    <t>STĚNY</t>
  </si>
  <si>
    <t>(5,81*2+4,8*2)*2,55-0,8*1,97*2-4,0*1,5</t>
  </si>
  <si>
    <t>(1,9*2+4,23*2+1,72*2+0,77)*2,55-0,8*1,97*2-0,7*1,97*4</t>
  </si>
  <si>
    <t>(2,12*2+4,2*2)*2,55-0,8*1,97-0,7*1,97-1,2*1,6</t>
  </si>
  <si>
    <t>(1,6*2+1,5*2)*0,55</t>
  </si>
  <si>
    <t>(1,13*2+0,86*2)*0,75-0,7*0,2</t>
  </si>
  <si>
    <t>(1,6*2+0,85*2)*2,55-0,7*1,97</t>
  </si>
  <si>
    <t>STROPY</t>
  </si>
  <si>
    <t>117</t>
  </si>
  <si>
    <t>784211141</t>
  </si>
  <si>
    <t>Příplatek k cenám 2x maleb ze směsí za mokra oděruvzdorných za provádění pl do 5 m2</t>
  </si>
  <si>
    <t>-2133801651</t>
  </si>
  <si>
    <t>(1,6*2+1,6*2)*0,55</t>
  </si>
  <si>
    <t>1,6*1,5</t>
  </si>
  <si>
    <t>786</t>
  </si>
  <si>
    <t>Dokončovací práce - čalounické úpravy</t>
  </si>
  <si>
    <t>118</t>
  </si>
  <si>
    <t>786624121</t>
  </si>
  <si>
    <t>Montáž lamelové žaluzie do oken zdvojených kovových otevíravých, sklápěcích a vyklápěcích</t>
  </si>
  <si>
    <t>-90224988</t>
  </si>
  <si>
    <t>5,0*1,6</t>
  </si>
  <si>
    <t>1,0*2,0</t>
  </si>
  <si>
    <t>119</t>
  </si>
  <si>
    <t>55346200</t>
  </si>
  <si>
    <t>žaluzie horizontální interiérové</t>
  </si>
  <si>
    <t>1719052452</t>
  </si>
  <si>
    <t>120</t>
  </si>
  <si>
    <t>786624R</t>
  </si>
  <si>
    <t>Seřízení a vyčištění lamelové žaluzie do oken kovových</t>
  </si>
  <si>
    <t>kompl.</t>
  </si>
  <si>
    <t>2078247984</t>
  </si>
  <si>
    <t>VRN</t>
  </si>
  <si>
    <t>Vedlejší rozpočtové náklady</t>
  </si>
  <si>
    <t>VRN3</t>
  </si>
  <si>
    <t>Zařízení staveniště</t>
  </si>
  <si>
    <t>121</t>
  </si>
  <si>
    <t>030001000</t>
  </si>
  <si>
    <t>den</t>
  </si>
  <si>
    <t>1024</t>
  </si>
  <si>
    <t>1157887958</t>
  </si>
  <si>
    <t>VRN7</t>
  </si>
  <si>
    <t>Provozní vlivy</t>
  </si>
  <si>
    <t>122</t>
  </si>
  <si>
    <t>070001000</t>
  </si>
  <si>
    <t>-1868449271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</si>
</sst>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3.2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0">
        <v>0.12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0">
        <v>0.12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1" t="s">
        <v>45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Oprava bytů MČ Praha 6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4. 1. 2024</v>
      </c>
      <c r="AN87" s="259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53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0" t="str">
        <f>IF(E20="","",E20)</f>
        <v xml:space="preserve"> 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7" t="s">
        <v>54</v>
      </c>
      <c r="D92" s="248"/>
      <c r="E92" s="248"/>
      <c r="F92" s="248"/>
      <c r="G92" s="248"/>
      <c r="H92" s="73"/>
      <c r="I92" s="249" t="s">
        <v>55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56</v>
      </c>
      <c r="AH92" s="248"/>
      <c r="AI92" s="248"/>
      <c r="AJ92" s="248"/>
      <c r="AK92" s="248"/>
      <c r="AL92" s="248"/>
      <c r="AM92" s="248"/>
      <c r="AN92" s="249" t="s">
        <v>57</v>
      </c>
      <c r="AO92" s="248"/>
      <c r="AP92" s="25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24.75" customHeight="1">
      <c r="A95" s="93" t="s">
        <v>77</v>
      </c>
      <c r="B95" s="94"/>
      <c r="C95" s="95"/>
      <c r="D95" s="254" t="s">
        <v>78</v>
      </c>
      <c r="E95" s="254"/>
      <c r="F95" s="254"/>
      <c r="G95" s="254"/>
      <c r="H95" s="254"/>
      <c r="I95" s="96"/>
      <c r="J95" s="254" t="s">
        <v>79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'03 - Oprava bytu Ve Střeš...'!J30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'03 - Oprava bytu Ve Střeš...'!P137</f>
        <v>0</v>
      </c>
      <c r="AV95" s="100">
        <f>'03 - Oprava bytu Ve Střeš...'!J33</f>
        <v>0</v>
      </c>
      <c r="AW95" s="100">
        <f>'03 - Oprava bytu Ve Střeš...'!J34</f>
        <v>0</v>
      </c>
      <c r="AX95" s="100">
        <f>'03 - Oprava bytu Ve Střeš...'!J35</f>
        <v>0</v>
      </c>
      <c r="AY95" s="100">
        <f>'03 - Oprava bytu Ve Střeš...'!J36</f>
        <v>0</v>
      </c>
      <c r="AZ95" s="100">
        <f>'03 - Oprava bytu Ve Střeš...'!F33</f>
        <v>0</v>
      </c>
      <c r="BA95" s="100">
        <f>'03 - Oprava bytu Ve Střeš...'!F34</f>
        <v>0</v>
      </c>
      <c r="BB95" s="100">
        <f>'03 - Oprava bytu Ve Střeš...'!F35</f>
        <v>0</v>
      </c>
      <c r="BC95" s="100">
        <f>'03 - Oprava bytu Ve Střeš...'!F36</f>
        <v>0</v>
      </c>
      <c r="BD95" s="102">
        <f>'03 - Oprava bytu Ve Střeš...'!F37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SnkScQYDB6/hs4GtHL/AzQ2ddOQqoILnIRJRgp/VvGN4eh33rNN8mGc74UAi2i7YACEFwwUFbwKhLLBL53rMNQ==" saltValue="089ANiFcB9WIstPzDuaUIp7/MI5gWClGug3cqujhgpJDGXdKjLFHniDeH8Yb/yYiB4N/aU5SFcjgVrCJE+pK8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3 - Oprava bytu Ve Stře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1">
      <selection activeCell="V17" sqref="V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83</v>
      </c>
    </row>
    <row r="4" spans="2:46" s="1" customFormat="1" ht="24.9" customHeight="1">
      <c r="B4" s="20"/>
      <c r="D4" s="106" t="s">
        <v>84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92" t="s">
        <v>86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45341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ROUND((SUM(BE137:BE435)),2)</f>
        <v>0</v>
      </c>
      <c r="G33" s="34"/>
      <c r="H33" s="34"/>
      <c r="I33" s="120">
        <v>0.21</v>
      </c>
      <c r="J33" s="119">
        <f>ROUND(((SUM(BE137:BE435))*I33),2)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ROUND((SUM(BF137:BF435)),2)</f>
        <v>0</v>
      </c>
      <c r="G34" s="34"/>
      <c r="H34" s="34"/>
      <c r="I34" s="120">
        <v>0.12</v>
      </c>
      <c r="J34" s="119">
        <f>ROUND(((SUM(BF137:BF435))*I34),2)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ROUND((SUM(BG137:BG435)),2)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ROUND((SUM(BH137:BH435)),2)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ROUND((SUM(BI137:BI435)),2)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 hidden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 hidden="1">
      <c r="A82" s="34"/>
      <c r="B82" s="35"/>
      <c r="C82" s="23" t="s">
        <v>87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88" t="str">
        <f>E7</f>
        <v>Oprava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 hidden="1">
      <c r="A87" s="34"/>
      <c r="B87" s="35"/>
      <c r="C87" s="36"/>
      <c r="D87" s="36"/>
      <c r="E87" s="257" t="str">
        <f>E9</f>
        <v>03 - Oprava bytu Ve Střešovičkách 1990/55, byt č. 46, 4.patro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9" t="s">
        <v>88</v>
      </c>
      <c r="D94" s="140"/>
      <c r="E94" s="140"/>
      <c r="F94" s="140"/>
      <c r="G94" s="140"/>
      <c r="H94" s="140"/>
      <c r="I94" s="140"/>
      <c r="J94" s="141" t="s">
        <v>89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 hidden="1">
      <c r="A96" s="34"/>
      <c r="B96" s="35"/>
      <c r="C96" s="142" t="s">
        <v>90</v>
      </c>
      <c r="D96" s="36"/>
      <c r="E96" s="36"/>
      <c r="F96" s="36"/>
      <c r="G96" s="36"/>
      <c r="H96" s="36"/>
      <c r="I96" s="36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91</v>
      </c>
    </row>
    <row r="97" spans="2:12" s="9" customFormat="1" ht="24.9" customHeight="1" hidden="1">
      <c r="B97" s="143"/>
      <c r="C97" s="144"/>
      <c r="D97" s="145" t="s">
        <v>92</v>
      </c>
      <c r="E97" s="146"/>
      <c r="F97" s="146"/>
      <c r="G97" s="146"/>
      <c r="H97" s="146"/>
      <c r="I97" s="146"/>
      <c r="J97" s="147">
        <f>J138</f>
        <v>0</v>
      </c>
      <c r="K97" s="144"/>
      <c r="L97" s="148"/>
    </row>
    <row r="98" spans="2:12" s="10" customFormat="1" ht="19.95" customHeight="1" hidden="1">
      <c r="B98" s="149"/>
      <c r="C98" s="150"/>
      <c r="D98" s="151" t="s">
        <v>93</v>
      </c>
      <c r="E98" s="152"/>
      <c r="F98" s="152"/>
      <c r="G98" s="152"/>
      <c r="H98" s="152"/>
      <c r="I98" s="152"/>
      <c r="J98" s="153">
        <f>J139</f>
        <v>0</v>
      </c>
      <c r="K98" s="150"/>
      <c r="L98" s="154"/>
    </row>
    <row r="99" spans="2:12" s="10" customFormat="1" ht="19.95" customHeight="1" hidden="1">
      <c r="B99" s="149"/>
      <c r="C99" s="150"/>
      <c r="D99" s="151" t="s">
        <v>94</v>
      </c>
      <c r="E99" s="152"/>
      <c r="F99" s="152"/>
      <c r="G99" s="152"/>
      <c r="H99" s="152"/>
      <c r="I99" s="152"/>
      <c r="J99" s="153">
        <f>J146</f>
        <v>0</v>
      </c>
      <c r="K99" s="150"/>
      <c r="L99" s="154"/>
    </row>
    <row r="100" spans="2:12" s="10" customFormat="1" ht="19.95" customHeight="1" hidden="1">
      <c r="B100" s="149"/>
      <c r="C100" s="150"/>
      <c r="D100" s="151" t="s">
        <v>95</v>
      </c>
      <c r="E100" s="152"/>
      <c r="F100" s="152"/>
      <c r="G100" s="152"/>
      <c r="H100" s="152"/>
      <c r="I100" s="152"/>
      <c r="J100" s="153">
        <f>J168</f>
        <v>0</v>
      </c>
      <c r="K100" s="150"/>
      <c r="L100" s="154"/>
    </row>
    <row r="101" spans="2:12" s="10" customFormat="1" ht="19.95" customHeight="1" hidden="1">
      <c r="B101" s="149"/>
      <c r="C101" s="150"/>
      <c r="D101" s="151" t="s">
        <v>96</v>
      </c>
      <c r="E101" s="152"/>
      <c r="F101" s="152"/>
      <c r="G101" s="152"/>
      <c r="H101" s="152"/>
      <c r="I101" s="152"/>
      <c r="J101" s="153">
        <f>J176</f>
        <v>0</v>
      </c>
      <c r="K101" s="150"/>
      <c r="L101" s="154"/>
    </row>
    <row r="102" spans="2:12" s="9" customFormat="1" ht="24.9" customHeight="1" hidden="1">
      <c r="B102" s="143"/>
      <c r="C102" s="144"/>
      <c r="D102" s="145" t="s">
        <v>97</v>
      </c>
      <c r="E102" s="146"/>
      <c r="F102" s="146"/>
      <c r="G102" s="146"/>
      <c r="H102" s="146"/>
      <c r="I102" s="146"/>
      <c r="J102" s="147">
        <f>J179</f>
        <v>0</v>
      </c>
      <c r="K102" s="144"/>
      <c r="L102" s="148"/>
    </row>
    <row r="103" spans="2:12" s="10" customFormat="1" ht="19.95" customHeight="1" hidden="1">
      <c r="B103" s="149"/>
      <c r="C103" s="150"/>
      <c r="D103" s="151" t="s">
        <v>98</v>
      </c>
      <c r="E103" s="152"/>
      <c r="F103" s="152"/>
      <c r="G103" s="152"/>
      <c r="H103" s="152"/>
      <c r="I103" s="152"/>
      <c r="J103" s="153">
        <f>J180</f>
        <v>0</v>
      </c>
      <c r="K103" s="150"/>
      <c r="L103" s="154"/>
    </row>
    <row r="104" spans="2:12" s="10" customFormat="1" ht="19.95" customHeight="1" hidden="1">
      <c r="B104" s="149"/>
      <c r="C104" s="150"/>
      <c r="D104" s="151" t="s">
        <v>99</v>
      </c>
      <c r="E104" s="152"/>
      <c r="F104" s="152"/>
      <c r="G104" s="152"/>
      <c r="H104" s="152"/>
      <c r="I104" s="152"/>
      <c r="J104" s="153">
        <f>J185</f>
        <v>0</v>
      </c>
      <c r="K104" s="150"/>
      <c r="L104" s="154"/>
    </row>
    <row r="105" spans="2:12" s="10" customFormat="1" ht="19.95" customHeight="1" hidden="1">
      <c r="B105" s="149"/>
      <c r="C105" s="150"/>
      <c r="D105" s="151" t="s">
        <v>100</v>
      </c>
      <c r="E105" s="152"/>
      <c r="F105" s="152"/>
      <c r="G105" s="152"/>
      <c r="H105" s="152"/>
      <c r="I105" s="152"/>
      <c r="J105" s="153">
        <f>J223</f>
        <v>0</v>
      </c>
      <c r="K105" s="150"/>
      <c r="L105" s="154"/>
    </row>
    <row r="106" spans="2:12" s="10" customFormat="1" ht="19.95" customHeight="1" hidden="1">
      <c r="B106" s="149"/>
      <c r="C106" s="150"/>
      <c r="D106" s="151" t="s">
        <v>101</v>
      </c>
      <c r="E106" s="152"/>
      <c r="F106" s="152"/>
      <c r="G106" s="152"/>
      <c r="H106" s="152"/>
      <c r="I106" s="152"/>
      <c r="J106" s="153">
        <f>J240</f>
        <v>0</v>
      </c>
      <c r="K106" s="150"/>
      <c r="L106" s="154"/>
    </row>
    <row r="107" spans="2:12" s="10" customFormat="1" ht="19.95" customHeight="1" hidden="1">
      <c r="B107" s="149"/>
      <c r="C107" s="150"/>
      <c r="D107" s="151" t="s">
        <v>102</v>
      </c>
      <c r="E107" s="152"/>
      <c r="F107" s="152"/>
      <c r="G107" s="152"/>
      <c r="H107" s="152"/>
      <c r="I107" s="152"/>
      <c r="J107" s="153">
        <f>J257</f>
        <v>0</v>
      </c>
      <c r="K107" s="150"/>
      <c r="L107" s="154"/>
    </row>
    <row r="108" spans="2:12" s="10" customFormat="1" ht="19.95" customHeight="1" hidden="1">
      <c r="B108" s="149"/>
      <c r="C108" s="150"/>
      <c r="D108" s="151" t="s">
        <v>103</v>
      </c>
      <c r="E108" s="152"/>
      <c r="F108" s="152"/>
      <c r="G108" s="152"/>
      <c r="H108" s="152"/>
      <c r="I108" s="152"/>
      <c r="J108" s="153">
        <f>J259</f>
        <v>0</v>
      </c>
      <c r="K108" s="150"/>
      <c r="L108" s="154"/>
    </row>
    <row r="109" spans="2:12" s="10" customFormat="1" ht="19.95" customHeight="1" hidden="1">
      <c r="B109" s="149"/>
      <c r="C109" s="150"/>
      <c r="D109" s="151" t="s">
        <v>104</v>
      </c>
      <c r="E109" s="152"/>
      <c r="F109" s="152"/>
      <c r="G109" s="152"/>
      <c r="H109" s="152"/>
      <c r="I109" s="152"/>
      <c r="J109" s="153">
        <f>J263</f>
        <v>0</v>
      </c>
      <c r="K109" s="150"/>
      <c r="L109" s="154"/>
    </row>
    <row r="110" spans="2:12" s="10" customFormat="1" ht="19.95" customHeight="1" hidden="1">
      <c r="B110" s="149"/>
      <c r="C110" s="150"/>
      <c r="D110" s="151" t="s">
        <v>105</v>
      </c>
      <c r="E110" s="152"/>
      <c r="F110" s="152"/>
      <c r="G110" s="152"/>
      <c r="H110" s="152"/>
      <c r="I110" s="152"/>
      <c r="J110" s="153">
        <f>J292</f>
        <v>0</v>
      </c>
      <c r="K110" s="150"/>
      <c r="L110" s="154"/>
    </row>
    <row r="111" spans="2:12" s="10" customFormat="1" ht="19.95" customHeight="1" hidden="1">
      <c r="B111" s="149"/>
      <c r="C111" s="150"/>
      <c r="D111" s="151" t="s">
        <v>106</v>
      </c>
      <c r="E111" s="152"/>
      <c r="F111" s="152"/>
      <c r="G111" s="152"/>
      <c r="H111" s="152"/>
      <c r="I111" s="152"/>
      <c r="J111" s="153">
        <f>J329</f>
        <v>0</v>
      </c>
      <c r="K111" s="150"/>
      <c r="L111" s="154"/>
    </row>
    <row r="112" spans="2:12" s="10" customFormat="1" ht="19.95" customHeight="1" hidden="1">
      <c r="B112" s="149"/>
      <c r="C112" s="150"/>
      <c r="D112" s="151" t="s">
        <v>107</v>
      </c>
      <c r="E112" s="152"/>
      <c r="F112" s="152"/>
      <c r="G112" s="152"/>
      <c r="H112" s="152"/>
      <c r="I112" s="152"/>
      <c r="J112" s="153">
        <f>J344</f>
        <v>0</v>
      </c>
      <c r="K112" s="150"/>
      <c r="L112" s="154"/>
    </row>
    <row r="113" spans="2:12" s="10" customFormat="1" ht="19.95" customHeight="1" hidden="1">
      <c r="B113" s="149"/>
      <c r="C113" s="150"/>
      <c r="D113" s="151" t="s">
        <v>108</v>
      </c>
      <c r="E113" s="152"/>
      <c r="F113" s="152"/>
      <c r="G113" s="152"/>
      <c r="H113" s="152"/>
      <c r="I113" s="152"/>
      <c r="J113" s="153">
        <f>J382</f>
        <v>0</v>
      </c>
      <c r="K113" s="150"/>
      <c r="L113" s="154"/>
    </row>
    <row r="114" spans="2:12" s="10" customFormat="1" ht="19.95" customHeight="1" hidden="1">
      <c r="B114" s="149"/>
      <c r="C114" s="150"/>
      <c r="D114" s="151" t="s">
        <v>109</v>
      </c>
      <c r="E114" s="152"/>
      <c r="F114" s="152"/>
      <c r="G114" s="152"/>
      <c r="H114" s="152"/>
      <c r="I114" s="152"/>
      <c r="J114" s="153">
        <f>J421</f>
        <v>0</v>
      </c>
      <c r="K114" s="150"/>
      <c r="L114" s="154"/>
    </row>
    <row r="115" spans="2:12" s="9" customFormat="1" ht="24.9" customHeight="1" hidden="1">
      <c r="B115" s="143"/>
      <c r="C115" s="144"/>
      <c r="D115" s="145" t="s">
        <v>110</v>
      </c>
      <c r="E115" s="146"/>
      <c r="F115" s="146"/>
      <c r="G115" s="146"/>
      <c r="H115" s="146"/>
      <c r="I115" s="146"/>
      <c r="J115" s="147">
        <f>J431</f>
        <v>0</v>
      </c>
      <c r="K115" s="144"/>
      <c r="L115" s="148"/>
    </row>
    <row r="116" spans="2:12" s="10" customFormat="1" ht="19.95" customHeight="1" hidden="1">
      <c r="B116" s="149"/>
      <c r="C116" s="150"/>
      <c r="D116" s="151" t="s">
        <v>111</v>
      </c>
      <c r="E116" s="152"/>
      <c r="F116" s="152"/>
      <c r="G116" s="152"/>
      <c r="H116" s="152"/>
      <c r="I116" s="152"/>
      <c r="J116" s="153">
        <f>J432</f>
        <v>0</v>
      </c>
      <c r="K116" s="150"/>
      <c r="L116" s="154"/>
    </row>
    <row r="117" spans="2:12" s="10" customFormat="1" ht="19.95" customHeight="1" hidden="1">
      <c r="B117" s="149"/>
      <c r="C117" s="150"/>
      <c r="D117" s="151" t="s">
        <v>112</v>
      </c>
      <c r="E117" s="152"/>
      <c r="F117" s="152"/>
      <c r="G117" s="152"/>
      <c r="H117" s="152"/>
      <c r="I117" s="152"/>
      <c r="J117" s="153">
        <f>J434</f>
        <v>0</v>
      </c>
      <c r="K117" s="150"/>
      <c r="L117" s="154"/>
    </row>
    <row r="118" spans="1:31" s="2" customFormat="1" ht="21.75" customHeight="1" hidden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 hidden="1">
      <c r="A119" s="34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ht="12" hidden="1"/>
    <row r="121" ht="12" hidden="1"/>
    <row r="122" ht="12" hidden="1"/>
    <row r="123" spans="1:31" s="2" customFormat="1" ht="6.9" customHeight="1">
      <c r="A123" s="34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" customHeight="1">
      <c r="A124" s="34"/>
      <c r="B124" s="35"/>
      <c r="C124" s="23" t="s">
        <v>113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88" t="str">
        <f>E7</f>
        <v>Oprava bytů MČ Praha 6</v>
      </c>
      <c r="F127" s="289"/>
      <c r="G127" s="289"/>
      <c r="H127" s="289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85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30" customHeight="1">
      <c r="A129" s="34"/>
      <c r="B129" s="35"/>
      <c r="C129" s="36"/>
      <c r="D129" s="36"/>
      <c r="E129" s="257" t="str">
        <f>E9</f>
        <v>03 - Oprava bytu Ve Střešovičkách 1990/55, byt č. 46, 4.patro</v>
      </c>
      <c r="F129" s="287"/>
      <c r="G129" s="287"/>
      <c r="H129" s="287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 xml:space="preserve"> </v>
      </c>
      <c r="G131" s="36"/>
      <c r="H131" s="36"/>
      <c r="I131" s="29" t="s">
        <v>22</v>
      </c>
      <c r="J131" s="66">
        <f>IF(J12="","",J12)</f>
        <v>45341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24</v>
      </c>
      <c r="D133" s="36"/>
      <c r="E133" s="36"/>
      <c r="F133" s="27" t="str">
        <f>E15</f>
        <v xml:space="preserve"> </v>
      </c>
      <c r="G133" s="36"/>
      <c r="H133" s="36"/>
      <c r="I133" s="29" t="s">
        <v>29</v>
      </c>
      <c r="J133" s="32" t="str">
        <f>E21</f>
        <v xml:space="preserve"> 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15" customHeight="1">
      <c r="A134" s="34"/>
      <c r="B134" s="35"/>
      <c r="C134" s="29" t="s">
        <v>27</v>
      </c>
      <c r="D134" s="36"/>
      <c r="E134" s="36"/>
      <c r="F134" s="27" t="str">
        <f>IF(E18="","",E18)</f>
        <v>Vyplň údaj</v>
      </c>
      <c r="G134" s="36"/>
      <c r="H134" s="36"/>
      <c r="I134" s="29" t="s">
        <v>30</v>
      </c>
      <c r="J134" s="32" t="str">
        <f>E24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55"/>
      <c r="B136" s="156"/>
      <c r="C136" s="157" t="s">
        <v>114</v>
      </c>
      <c r="D136" s="158" t="s">
        <v>58</v>
      </c>
      <c r="E136" s="158" t="s">
        <v>54</v>
      </c>
      <c r="F136" s="158" t="s">
        <v>55</v>
      </c>
      <c r="G136" s="158" t="s">
        <v>115</v>
      </c>
      <c r="H136" s="158" t="s">
        <v>116</v>
      </c>
      <c r="I136" s="158" t="s">
        <v>117</v>
      </c>
      <c r="J136" s="159" t="s">
        <v>89</v>
      </c>
      <c r="K136" s="160" t="s">
        <v>118</v>
      </c>
      <c r="L136" s="161"/>
      <c r="M136" s="75" t="s">
        <v>1</v>
      </c>
      <c r="N136" s="76" t="s">
        <v>37</v>
      </c>
      <c r="O136" s="76" t="s">
        <v>119</v>
      </c>
      <c r="P136" s="76" t="s">
        <v>120</v>
      </c>
      <c r="Q136" s="76" t="s">
        <v>121</v>
      </c>
      <c r="R136" s="76" t="s">
        <v>122</v>
      </c>
      <c r="S136" s="76" t="s">
        <v>123</v>
      </c>
      <c r="T136" s="77" t="s">
        <v>124</v>
      </c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1:63" s="2" customFormat="1" ht="22.95" customHeight="1">
      <c r="A137" s="34"/>
      <c r="B137" s="35"/>
      <c r="C137" s="82" t="s">
        <v>125</v>
      </c>
      <c r="D137" s="36"/>
      <c r="E137" s="36"/>
      <c r="F137" s="36"/>
      <c r="G137" s="36"/>
      <c r="H137" s="36"/>
      <c r="I137" s="36"/>
      <c r="J137" s="162">
        <f>BK137</f>
        <v>0</v>
      </c>
      <c r="K137" s="36"/>
      <c r="L137" s="39"/>
      <c r="M137" s="78"/>
      <c r="N137" s="163"/>
      <c r="O137" s="79"/>
      <c r="P137" s="164">
        <f>P138+P179+P431</f>
        <v>0</v>
      </c>
      <c r="Q137" s="79"/>
      <c r="R137" s="164">
        <f>R138+R179+R431</f>
        <v>0.7936958900000001</v>
      </c>
      <c r="S137" s="79"/>
      <c r="T137" s="165">
        <f>T138+T179+T431</f>
        <v>1.98803343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72</v>
      </c>
      <c r="AU137" s="17" t="s">
        <v>91</v>
      </c>
      <c r="BK137" s="166">
        <f>BK138+BK179+BK431</f>
        <v>0</v>
      </c>
    </row>
    <row r="138" spans="2:63" s="12" customFormat="1" ht="25.95" customHeight="1">
      <c r="B138" s="167"/>
      <c r="C138" s="168"/>
      <c r="D138" s="169" t="s">
        <v>72</v>
      </c>
      <c r="E138" s="170" t="s">
        <v>126</v>
      </c>
      <c r="F138" s="170" t="s">
        <v>127</v>
      </c>
      <c r="G138" s="168"/>
      <c r="H138" s="168"/>
      <c r="I138" s="171"/>
      <c r="J138" s="172">
        <f>BK138</f>
        <v>0</v>
      </c>
      <c r="K138" s="168"/>
      <c r="L138" s="173"/>
      <c r="M138" s="174"/>
      <c r="N138" s="175"/>
      <c r="O138" s="175"/>
      <c r="P138" s="176">
        <f>P139+P146+P168+P176</f>
        <v>0</v>
      </c>
      <c r="Q138" s="175"/>
      <c r="R138" s="176">
        <f>R139+R146+R168+R176</f>
        <v>0.06609540000000001</v>
      </c>
      <c r="S138" s="175"/>
      <c r="T138" s="177">
        <f>T139+T146+T168+T176</f>
        <v>0.10200000000000001</v>
      </c>
      <c r="AR138" s="178" t="s">
        <v>81</v>
      </c>
      <c r="AT138" s="179" t="s">
        <v>72</v>
      </c>
      <c r="AU138" s="179" t="s">
        <v>73</v>
      </c>
      <c r="AY138" s="178" t="s">
        <v>128</v>
      </c>
      <c r="BK138" s="180">
        <f>BK139+BK146+BK168+BK176</f>
        <v>0</v>
      </c>
    </row>
    <row r="139" spans="2:63" s="12" customFormat="1" ht="22.95" customHeight="1">
      <c r="B139" s="167"/>
      <c r="C139" s="168"/>
      <c r="D139" s="169" t="s">
        <v>72</v>
      </c>
      <c r="E139" s="181" t="s">
        <v>129</v>
      </c>
      <c r="F139" s="181" t="s">
        <v>130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SUM(P140:P145)</f>
        <v>0</v>
      </c>
      <c r="Q139" s="175"/>
      <c r="R139" s="176">
        <f>SUM(R140:R145)</f>
        <v>0.06406</v>
      </c>
      <c r="S139" s="175"/>
      <c r="T139" s="177">
        <f>SUM(T140:T145)</f>
        <v>0</v>
      </c>
      <c r="AR139" s="178" t="s">
        <v>81</v>
      </c>
      <c r="AT139" s="179" t="s">
        <v>72</v>
      </c>
      <c r="AU139" s="179" t="s">
        <v>81</v>
      </c>
      <c r="AY139" s="178" t="s">
        <v>128</v>
      </c>
      <c r="BK139" s="180">
        <f>SUM(BK140:BK145)</f>
        <v>0</v>
      </c>
    </row>
    <row r="140" spans="1:65" s="2" customFormat="1" ht="24.15" customHeight="1">
      <c r="A140" s="34"/>
      <c r="B140" s="35"/>
      <c r="C140" s="183" t="s">
        <v>81</v>
      </c>
      <c r="D140" s="183" t="s">
        <v>131</v>
      </c>
      <c r="E140" s="184" t="s">
        <v>132</v>
      </c>
      <c r="F140" s="185" t="s">
        <v>133</v>
      </c>
      <c r="G140" s="186" t="s">
        <v>134</v>
      </c>
      <c r="H140" s="187">
        <v>1.5</v>
      </c>
      <c r="I140" s="188"/>
      <c r="J140" s="189">
        <f>ROUND(I140*H140,2)</f>
        <v>0</v>
      </c>
      <c r="K140" s="190"/>
      <c r="L140" s="39"/>
      <c r="M140" s="191" t="s">
        <v>1</v>
      </c>
      <c r="N140" s="192" t="s">
        <v>38</v>
      </c>
      <c r="O140" s="71"/>
      <c r="P140" s="193">
        <f>O140*H140</f>
        <v>0</v>
      </c>
      <c r="Q140" s="193">
        <v>0.00026</v>
      </c>
      <c r="R140" s="193">
        <f>Q140*H140</f>
        <v>0.00038999999999999994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135</v>
      </c>
      <c r="AT140" s="195" t="s">
        <v>131</v>
      </c>
      <c r="AU140" s="195" t="s">
        <v>83</v>
      </c>
      <c r="AY140" s="17" t="s">
        <v>128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7" t="s">
        <v>81</v>
      </c>
      <c r="BK140" s="196">
        <f>ROUND(I140*H140,2)</f>
        <v>0</v>
      </c>
      <c r="BL140" s="17" t="s">
        <v>135</v>
      </c>
      <c r="BM140" s="195" t="s">
        <v>136</v>
      </c>
    </row>
    <row r="141" spans="1:65" s="2" customFormat="1" ht="24.15" customHeight="1">
      <c r="A141" s="34"/>
      <c r="B141" s="35"/>
      <c r="C141" s="183" t="s">
        <v>83</v>
      </c>
      <c r="D141" s="183" t="s">
        <v>131</v>
      </c>
      <c r="E141" s="184" t="s">
        <v>137</v>
      </c>
      <c r="F141" s="185" t="s">
        <v>138</v>
      </c>
      <c r="G141" s="186" t="s">
        <v>134</v>
      </c>
      <c r="H141" s="187">
        <v>1.5</v>
      </c>
      <c r="I141" s="188"/>
      <c r="J141" s="189">
        <f>ROUND(I141*H141,2)</f>
        <v>0</v>
      </c>
      <c r="K141" s="190"/>
      <c r="L141" s="39"/>
      <c r="M141" s="191" t="s">
        <v>1</v>
      </c>
      <c r="N141" s="192" t="s">
        <v>38</v>
      </c>
      <c r="O141" s="71"/>
      <c r="P141" s="193">
        <f>O141*H141</f>
        <v>0</v>
      </c>
      <c r="Q141" s="193">
        <v>0.00438</v>
      </c>
      <c r="R141" s="193">
        <f>Q141*H141</f>
        <v>0.00657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135</v>
      </c>
      <c r="AT141" s="195" t="s">
        <v>131</v>
      </c>
      <c r="AU141" s="195" t="s">
        <v>83</v>
      </c>
      <c r="AY141" s="17" t="s">
        <v>128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81</v>
      </c>
      <c r="BK141" s="196">
        <f>ROUND(I141*H141,2)</f>
        <v>0</v>
      </c>
      <c r="BL141" s="17" t="s">
        <v>135</v>
      </c>
      <c r="BM141" s="195" t="s">
        <v>139</v>
      </c>
    </row>
    <row r="142" spans="1:65" s="2" customFormat="1" ht="24.15" customHeight="1">
      <c r="A142" s="34"/>
      <c r="B142" s="35"/>
      <c r="C142" s="183" t="s">
        <v>140</v>
      </c>
      <c r="D142" s="183" t="s">
        <v>131</v>
      </c>
      <c r="E142" s="184" t="s">
        <v>141</v>
      </c>
      <c r="F142" s="185" t="s">
        <v>142</v>
      </c>
      <c r="G142" s="186" t="s">
        <v>143</v>
      </c>
      <c r="H142" s="187">
        <v>10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38</v>
      </c>
      <c r="O142" s="71"/>
      <c r="P142" s="193">
        <f>O142*H142</f>
        <v>0</v>
      </c>
      <c r="Q142" s="193">
        <v>0.0034</v>
      </c>
      <c r="R142" s="193">
        <f>Q142*H142</f>
        <v>0.033999999999999996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135</v>
      </c>
      <c r="AT142" s="195" t="s">
        <v>131</v>
      </c>
      <c r="AU142" s="195" t="s">
        <v>83</v>
      </c>
      <c r="AY142" s="17" t="s">
        <v>128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81</v>
      </c>
      <c r="BK142" s="196">
        <f>ROUND(I142*H142,2)</f>
        <v>0</v>
      </c>
      <c r="BL142" s="17" t="s">
        <v>135</v>
      </c>
      <c r="BM142" s="195" t="s">
        <v>144</v>
      </c>
    </row>
    <row r="143" spans="1:65" s="2" customFormat="1" ht="24.15" customHeight="1">
      <c r="A143" s="34"/>
      <c r="B143" s="35"/>
      <c r="C143" s="183" t="s">
        <v>135</v>
      </c>
      <c r="D143" s="183" t="s">
        <v>131</v>
      </c>
      <c r="E143" s="184" t="s">
        <v>145</v>
      </c>
      <c r="F143" s="185" t="s">
        <v>146</v>
      </c>
      <c r="G143" s="186" t="s">
        <v>134</v>
      </c>
      <c r="H143" s="187">
        <v>1.5</v>
      </c>
      <c r="I143" s="188"/>
      <c r="J143" s="189">
        <f>ROUND(I143*H143,2)</f>
        <v>0</v>
      </c>
      <c r="K143" s="190"/>
      <c r="L143" s="39"/>
      <c r="M143" s="191" t="s">
        <v>1</v>
      </c>
      <c r="N143" s="192" t="s">
        <v>38</v>
      </c>
      <c r="O143" s="71"/>
      <c r="P143" s="193">
        <f>O143*H143</f>
        <v>0</v>
      </c>
      <c r="Q143" s="193">
        <v>0.0154</v>
      </c>
      <c r="R143" s="193">
        <f>Q143*H143</f>
        <v>0.023100000000000002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135</v>
      </c>
      <c r="AT143" s="195" t="s">
        <v>131</v>
      </c>
      <c r="AU143" s="195" t="s">
        <v>83</v>
      </c>
      <c r="AY143" s="17" t="s">
        <v>128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7" t="s">
        <v>81</v>
      </c>
      <c r="BK143" s="196">
        <f>ROUND(I143*H143,2)</f>
        <v>0</v>
      </c>
      <c r="BL143" s="17" t="s">
        <v>135</v>
      </c>
      <c r="BM143" s="195" t="s">
        <v>147</v>
      </c>
    </row>
    <row r="144" spans="2:51" s="13" customFormat="1" ht="12">
      <c r="B144" s="197"/>
      <c r="C144" s="198"/>
      <c r="D144" s="199" t="s">
        <v>148</v>
      </c>
      <c r="E144" s="200" t="s">
        <v>1</v>
      </c>
      <c r="F144" s="201" t="s">
        <v>149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148</v>
      </c>
      <c r="AU144" s="207" t="s">
        <v>83</v>
      </c>
      <c r="AV144" s="13" t="s">
        <v>81</v>
      </c>
      <c r="AW144" s="13" t="s">
        <v>31</v>
      </c>
      <c r="AX144" s="13" t="s">
        <v>73</v>
      </c>
      <c r="AY144" s="207" t="s">
        <v>128</v>
      </c>
    </row>
    <row r="145" spans="2:51" s="14" customFormat="1" ht="12">
      <c r="B145" s="208"/>
      <c r="C145" s="209"/>
      <c r="D145" s="199" t="s">
        <v>148</v>
      </c>
      <c r="E145" s="210" t="s">
        <v>1</v>
      </c>
      <c r="F145" s="211" t="s">
        <v>150</v>
      </c>
      <c r="G145" s="209"/>
      <c r="H145" s="212">
        <v>1.5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148</v>
      </c>
      <c r="AU145" s="218" t="s">
        <v>83</v>
      </c>
      <c r="AV145" s="14" t="s">
        <v>83</v>
      </c>
      <c r="AW145" s="14" t="s">
        <v>31</v>
      </c>
      <c r="AX145" s="14" t="s">
        <v>81</v>
      </c>
      <c r="AY145" s="218" t="s">
        <v>128</v>
      </c>
    </row>
    <row r="146" spans="2:63" s="12" customFormat="1" ht="22.95" customHeight="1">
      <c r="B146" s="167"/>
      <c r="C146" s="168"/>
      <c r="D146" s="169" t="s">
        <v>72</v>
      </c>
      <c r="E146" s="181" t="s">
        <v>151</v>
      </c>
      <c r="F146" s="181" t="s">
        <v>152</v>
      </c>
      <c r="G146" s="168"/>
      <c r="H146" s="168"/>
      <c r="I146" s="171"/>
      <c r="J146" s="182">
        <f>BK146</f>
        <v>0</v>
      </c>
      <c r="K146" s="168"/>
      <c r="L146" s="173"/>
      <c r="M146" s="174"/>
      <c r="N146" s="175"/>
      <c r="O146" s="175"/>
      <c r="P146" s="176">
        <f>SUM(P147:P167)</f>
        <v>0</v>
      </c>
      <c r="Q146" s="175"/>
      <c r="R146" s="176">
        <f>SUM(R147:R167)</f>
        <v>0.0020354</v>
      </c>
      <c r="S146" s="175"/>
      <c r="T146" s="177">
        <f>SUM(T147:T167)</f>
        <v>0.10200000000000001</v>
      </c>
      <c r="AR146" s="178" t="s">
        <v>81</v>
      </c>
      <c r="AT146" s="179" t="s">
        <v>72</v>
      </c>
      <c r="AU146" s="179" t="s">
        <v>81</v>
      </c>
      <c r="AY146" s="178" t="s">
        <v>128</v>
      </c>
      <c r="BK146" s="180">
        <f>SUM(BK147:BK167)</f>
        <v>0</v>
      </c>
    </row>
    <row r="147" spans="1:65" s="2" customFormat="1" ht="24.15" customHeight="1">
      <c r="A147" s="34"/>
      <c r="B147" s="35"/>
      <c r="C147" s="183" t="s">
        <v>153</v>
      </c>
      <c r="D147" s="183" t="s">
        <v>131</v>
      </c>
      <c r="E147" s="184" t="s">
        <v>154</v>
      </c>
      <c r="F147" s="185" t="s">
        <v>155</v>
      </c>
      <c r="G147" s="186" t="s">
        <v>134</v>
      </c>
      <c r="H147" s="187">
        <v>50.885</v>
      </c>
      <c r="I147" s="188"/>
      <c r="J147" s="189">
        <f>ROUND(I147*H147,2)</f>
        <v>0</v>
      </c>
      <c r="K147" s="190"/>
      <c r="L147" s="39"/>
      <c r="M147" s="191" t="s">
        <v>1</v>
      </c>
      <c r="N147" s="192" t="s">
        <v>38</v>
      </c>
      <c r="O147" s="71"/>
      <c r="P147" s="193">
        <f>O147*H147</f>
        <v>0</v>
      </c>
      <c r="Q147" s="193">
        <v>4E-05</v>
      </c>
      <c r="R147" s="193">
        <f>Q147*H147</f>
        <v>0.0020354</v>
      </c>
      <c r="S147" s="193">
        <v>0</v>
      </c>
      <c r="T147" s="19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135</v>
      </c>
      <c r="AT147" s="195" t="s">
        <v>131</v>
      </c>
      <c r="AU147" s="195" t="s">
        <v>83</v>
      </c>
      <c r="AY147" s="17" t="s">
        <v>128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81</v>
      </c>
      <c r="BK147" s="196">
        <f>ROUND(I147*H147,2)</f>
        <v>0</v>
      </c>
      <c r="BL147" s="17" t="s">
        <v>135</v>
      </c>
      <c r="BM147" s="195" t="s">
        <v>156</v>
      </c>
    </row>
    <row r="148" spans="2:51" s="13" customFormat="1" ht="30.6">
      <c r="B148" s="197"/>
      <c r="C148" s="198"/>
      <c r="D148" s="199" t="s">
        <v>148</v>
      </c>
      <c r="E148" s="200" t="s">
        <v>1</v>
      </c>
      <c r="F148" s="201" t="s">
        <v>157</v>
      </c>
      <c r="G148" s="198"/>
      <c r="H148" s="200" t="s">
        <v>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148</v>
      </c>
      <c r="AU148" s="207" t="s">
        <v>83</v>
      </c>
      <c r="AV148" s="13" t="s">
        <v>81</v>
      </c>
      <c r="AW148" s="13" t="s">
        <v>31</v>
      </c>
      <c r="AX148" s="13" t="s">
        <v>73</v>
      </c>
      <c r="AY148" s="207" t="s">
        <v>128</v>
      </c>
    </row>
    <row r="149" spans="2:51" s="13" customFormat="1" ht="12">
      <c r="B149" s="197"/>
      <c r="C149" s="198"/>
      <c r="D149" s="199" t="s">
        <v>148</v>
      </c>
      <c r="E149" s="200" t="s">
        <v>1</v>
      </c>
      <c r="F149" s="201" t="s">
        <v>158</v>
      </c>
      <c r="G149" s="198"/>
      <c r="H149" s="200" t="s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148</v>
      </c>
      <c r="AU149" s="207" t="s">
        <v>83</v>
      </c>
      <c r="AV149" s="13" t="s">
        <v>81</v>
      </c>
      <c r="AW149" s="13" t="s">
        <v>31</v>
      </c>
      <c r="AX149" s="13" t="s">
        <v>73</v>
      </c>
      <c r="AY149" s="207" t="s">
        <v>128</v>
      </c>
    </row>
    <row r="150" spans="2:51" s="14" customFormat="1" ht="12">
      <c r="B150" s="208"/>
      <c r="C150" s="209"/>
      <c r="D150" s="199" t="s">
        <v>148</v>
      </c>
      <c r="E150" s="210" t="s">
        <v>1</v>
      </c>
      <c r="F150" s="211" t="s">
        <v>159</v>
      </c>
      <c r="G150" s="209"/>
      <c r="H150" s="212">
        <v>9.361400000000001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148</v>
      </c>
      <c r="AU150" s="218" t="s">
        <v>83</v>
      </c>
      <c r="AV150" s="14" t="s">
        <v>83</v>
      </c>
      <c r="AW150" s="14" t="s">
        <v>31</v>
      </c>
      <c r="AX150" s="14" t="s">
        <v>73</v>
      </c>
      <c r="AY150" s="218" t="s">
        <v>128</v>
      </c>
    </row>
    <row r="151" spans="2:51" s="13" customFormat="1" ht="12">
      <c r="B151" s="197"/>
      <c r="C151" s="198"/>
      <c r="D151" s="199" t="s">
        <v>148</v>
      </c>
      <c r="E151" s="200" t="s">
        <v>1</v>
      </c>
      <c r="F151" s="201" t="s">
        <v>160</v>
      </c>
      <c r="G151" s="198"/>
      <c r="H151" s="200" t="s">
        <v>1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148</v>
      </c>
      <c r="AU151" s="207" t="s">
        <v>83</v>
      </c>
      <c r="AV151" s="13" t="s">
        <v>81</v>
      </c>
      <c r="AW151" s="13" t="s">
        <v>31</v>
      </c>
      <c r="AX151" s="13" t="s">
        <v>73</v>
      </c>
      <c r="AY151" s="207" t="s">
        <v>128</v>
      </c>
    </row>
    <row r="152" spans="2:51" s="14" customFormat="1" ht="12">
      <c r="B152" s="208"/>
      <c r="C152" s="209"/>
      <c r="D152" s="199" t="s">
        <v>148</v>
      </c>
      <c r="E152" s="210" t="s">
        <v>1</v>
      </c>
      <c r="F152" s="211" t="s">
        <v>161</v>
      </c>
      <c r="G152" s="209"/>
      <c r="H152" s="212">
        <v>2.4000000000000004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148</v>
      </c>
      <c r="AU152" s="218" t="s">
        <v>83</v>
      </c>
      <c r="AV152" s="14" t="s">
        <v>83</v>
      </c>
      <c r="AW152" s="14" t="s">
        <v>31</v>
      </c>
      <c r="AX152" s="14" t="s">
        <v>73</v>
      </c>
      <c r="AY152" s="218" t="s">
        <v>128</v>
      </c>
    </row>
    <row r="153" spans="2:51" s="13" customFormat="1" ht="12">
      <c r="B153" s="197"/>
      <c r="C153" s="198"/>
      <c r="D153" s="199" t="s">
        <v>148</v>
      </c>
      <c r="E153" s="200" t="s">
        <v>1</v>
      </c>
      <c r="F153" s="201" t="s">
        <v>162</v>
      </c>
      <c r="G153" s="198"/>
      <c r="H153" s="200" t="s">
        <v>1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148</v>
      </c>
      <c r="AU153" s="207" t="s">
        <v>83</v>
      </c>
      <c r="AV153" s="13" t="s">
        <v>81</v>
      </c>
      <c r="AW153" s="13" t="s">
        <v>31</v>
      </c>
      <c r="AX153" s="13" t="s">
        <v>73</v>
      </c>
      <c r="AY153" s="207" t="s">
        <v>128</v>
      </c>
    </row>
    <row r="154" spans="2:51" s="14" customFormat="1" ht="12">
      <c r="B154" s="208"/>
      <c r="C154" s="209"/>
      <c r="D154" s="199" t="s">
        <v>148</v>
      </c>
      <c r="E154" s="210" t="s">
        <v>1</v>
      </c>
      <c r="F154" s="211" t="s">
        <v>163</v>
      </c>
      <c r="G154" s="209"/>
      <c r="H154" s="212">
        <v>0.9717999999999999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148</v>
      </c>
      <c r="AU154" s="218" t="s">
        <v>83</v>
      </c>
      <c r="AV154" s="14" t="s">
        <v>83</v>
      </c>
      <c r="AW154" s="14" t="s">
        <v>31</v>
      </c>
      <c r="AX154" s="14" t="s">
        <v>73</v>
      </c>
      <c r="AY154" s="218" t="s">
        <v>128</v>
      </c>
    </row>
    <row r="155" spans="2:51" s="13" customFormat="1" ht="12">
      <c r="B155" s="197"/>
      <c r="C155" s="198"/>
      <c r="D155" s="199" t="s">
        <v>148</v>
      </c>
      <c r="E155" s="200" t="s">
        <v>1</v>
      </c>
      <c r="F155" s="201" t="s">
        <v>164</v>
      </c>
      <c r="G155" s="198"/>
      <c r="H155" s="200" t="s">
        <v>1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148</v>
      </c>
      <c r="AU155" s="207" t="s">
        <v>83</v>
      </c>
      <c r="AV155" s="13" t="s">
        <v>81</v>
      </c>
      <c r="AW155" s="13" t="s">
        <v>31</v>
      </c>
      <c r="AX155" s="13" t="s">
        <v>73</v>
      </c>
      <c r="AY155" s="207" t="s">
        <v>128</v>
      </c>
    </row>
    <row r="156" spans="2:51" s="14" customFormat="1" ht="12">
      <c r="B156" s="208"/>
      <c r="C156" s="209"/>
      <c r="D156" s="199" t="s">
        <v>148</v>
      </c>
      <c r="E156" s="210" t="s">
        <v>1</v>
      </c>
      <c r="F156" s="211" t="s">
        <v>165</v>
      </c>
      <c r="G156" s="209"/>
      <c r="H156" s="212">
        <v>1.36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148</v>
      </c>
      <c r="AU156" s="218" t="s">
        <v>83</v>
      </c>
      <c r="AV156" s="14" t="s">
        <v>83</v>
      </c>
      <c r="AW156" s="14" t="s">
        <v>31</v>
      </c>
      <c r="AX156" s="14" t="s">
        <v>73</v>
      </c>
      <c r="AY156" s="218" t="s">
        <v>128</v>
      </c>
    </row>
    <row r="157" spans="2:51" s="13" customFormat="1" ht="12">
      <c r="B157" s="197"/>
      <c r="C157" s="198"/>
      <c r="D157" s="199" t="s">
        <v>148</v>
      </c>
      <c r="E157" s="200" t="s">
        <v>1</v>
      </c>
      <c r="F157" s="201" t="s">
        <v>166</v>
      </c>
      <c r="G157" s="198"/>
      <c r="H157" s="200" t="s">
        <v>1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148</v>
      </c>
      <c r="AU157" s="207" t="s">
        <v>83</v>
      </c>
      <c r="AV157" s="13" t="s">
        <v>81</v>
      </c>
      <c r="AW157" s="13" t="s">
        <v>31</v>
      </c>
      <c r="AX157" s="13" t="s">
        <v>73</v>
      </c>
      <c r="AY157" s="207" t="s">
        <v>128</v>
      </c>
    </row>
    <row r="158" spans="2:51" s="14" customFormat="1" ht="12">
      <c r="B158" s="208"/>
      <c r="C158" s="209"/>
      <c r="D158" s="199" t="s">
        <v>148</v>
      </c>
      <c r="E158" s="210" t="s">
        <v>1</v>
      </c>
      <c r="F158" s="211" t="s">
        <v>167</v>
      </c>
      <c r="G158" s="209"/>
      <c r="H158" s="212">
        <v>27.887999999999998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148</v>
      </c>
      <c r="AU158" s="218" t="s">
        <v>83</v>
      </c>
      <c r="AV158" s="14" t="s">
        <v>83</v>
      </c>
      <c r="AW158" s="14" t="s">
        <v>31</v>
      </c>
      <c r="AX158" s="14" t="s">
        <v>73</v>
      </c>
      <c r="AY158" s="218" t="s">
        <v>128</v>
      </c>
    </row>
    <row r="159" spans="2:51" s="13" customFormat="1" ht="12">
      <c r="B159" s="197"/>
      <c r="C159" s="198"/>
      <c r="D159" s="199" t="s">
        <v>148</v>
      </c>
      <c r="E159" s="200" t="s">
        <v>1</v>
      </c>
      <c r="F159" s="201" t="s">
        <v>168</v>
      </c>
      <c r="G159" s="198"/>
      <c r="H159" s="200" t="s">
        <v>1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148</v>
      </c>
      <c r="AU159" s="207" t="s">
        <v>83</v>
      </c>
      <c r="AV159" s="13" t="s">
        <v>81</v>
      </c>
      <c r="AW159" s="13" t="s">
        <v>31</v>
      </c>
      <c r="AX159" s="13" t="s">
        <v>73</v>
      </c>
      <c r="AY159" s="207" t="s">
        <v>128</v>
      </c>
    </row>
    <row r="160" spans="2:51" s="14" customFormat="1" ht="12">
      <c r="B160" s="208"/>
      <c r="C160" s="209"/>
      <c r="D160" s="199" t="s">
        <v>148</v>
      </c>
      <c r="E160" s="210" t="s">
        <v>1</v>
      </c>
      <c r="F160" s="211" t="s">
        <v>169</v>
      </c>
      <c r="G160" s="209"/>
      <c r="H160" s="212">
        <v>8.904000000000002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148</v>
      </c>
      <c r="AU160" s="218" t="s">
        <v>83</v>
      </c>
      <c r="AV160" s="14" t="s">
        <v>83</v>
      </c>
      <c r="AW160" s="14" t="s">
        <v>31</v>
      </c>
      <c r="AX160" s="14" t="s">
        <v>73</v>
      </c>
      <c r="AY160" s="218" t="s">
        <v>128</v>
      </c>
    </row>
    <row r="161" spans="2:51" s="15" customFormat="1" ht="12">
      <c r="B161" s="219"/>
      <c r="C161" s="220"/>
      <c r="D161" s="199" t="s">
        <v>148</v>
      </c>
      <c r="E161" s="221" t="s">
        <v>1</v>
      </c>
      <c r="F161" s="222" t="s">
        <v>170</v>
      </c>
      <c r="G161" s="220"/>
      <c r="H161" s="223">
        <v>50.885200000000005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148</v>
      </c>
      <c r="AU161" s="229" t="s">
        <v>83</v>
      </c>
      <c r="AV161" s="15" t="s">
        <v>135</v>
      </c>
      <c r="AW161" s="15" t="s">
        <v>31</v>
      </c>
      <c r="AX161" s="15" t="s">
        <v>81</v>
      </c>
      <c r="AY161" s="229" t="s">
        <v>128</v>
      </c>
    </row>
    <row r="162" spans="1:65" s="2" customFormat="1" ht="16.5" customHeight="1">
      <c r="A162" s="34"/>
      <c r="B162" s="35"/>
      <c r="C162" s="183" t="s">
        <v>129</v>
      </c>
      <c r="D162" s="183" t="s">
        <v>131</v>
      </c>
      <c r="E162" s="184" t="s">
        <v>171</v>
      </c>
      <c r="F162" s="185" t="s">
        <v>172</v>
      </c>
      <c r="G162" s="186" t="s">
        <v>134</v>
      </c>
      <c r="H162" s="187">
        <v>1500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38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135</v>
      </c>
      <c r="AT162" s="195" t="s">
        <v>131</v>
      </c>
      <c r="AU162" s="195" t="s">
        <v>83</v>
      </c>
      <c r="AY162" s="17" t="s">
        <v>128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81</v>
      </c>
      <c r="BK162" s="196">
        <f>ROUND(I162*H162,2)</f>
        <v>0</v>
      </c>
      <c r="BL162" s="17" t="s">
        <v>135</v>
      </c>
      <c r="BM162" s="195" t="s">
        <v>173</v>
      </c>
    </row>
    <row r="163" spans="2:51" s="13" customFormat="1" ht="12">
      <c r="B163" s="197"/>
      <c r="C163" s="198"/>
      <c r="D163" s="199" t="s">
        <v>148</v>
      </c>
      <c r="E163" s="200" t="s">
        <v>1</v>
      </c>
      <c r="F163" s="201" t="s">
        <v>174</v>
      </c>
      <c r="G163" s="198"/>
      <c r="H163" s="200" t="s">
        <v>1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148</v>
      </c>
      <c r="AU163" s="207" t="s">
        <v>83</v>
      </c>
      <c r="AV163" s="13" t="s">
        <v>81</v>
      </c>
      <c r="AW163" s="13" t="s">
        <v>31</v>
      </c>
      <c r="AX163" s="13" t="s">
        <v>73</v>
      </c>
      <c r="AY163" s="207" t="s">
        <v>128</v>
      </c>
    </row>
    <row r="164" spans="2:51" s="14" customFormat="1" ht="12">
      <c r="B164" s="208"/>
      <c r="C164" s="209"/>
      <c r="D164" s="199" t="s">
        <v>148</v>
      </c>
      <c r="E164" s="210" t="s">
        <v>1</v>
      </c>
      <c r="F164" s="211" t="s">
        <v>175</v>
      </c>
      <c r="G164" s="209"/>
      <c r="H164" s="212">
        <v>1500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148</v>
      </c>
      <c r="AU164" s="218" t="s">
        <v>83</v>
      </c>
      <c r="AV164" s="14" t="s">
        <v>83</v>
      </c>
      <c r="AW164" s="14" t="s">
        <v>31</v>
      </c>
      <c r="AX164" s="14" t="s">
        <v>81</v>
      </c>
      <c r="AY164" s="218" t="s">
        <v>128</v>
      </c>
    </row>
    <row r="165" spans="1:65" s="2" customFormat="1" ht="24.15" customHeight="1">
      <c r="A165" s="34"/>
      <c r="B165" s="35"/>
      <c r="C165" s="183" t="s">
        <v>176</v>
      </c>
      <c r="D165" s="183" t="s">
        <v>131</v>
      </c>
      <c r="E165" s="184" t="s">
        <v>177</v>
      </c>
      <c r="F165" s="185" t="s">
        <v>178</v>
      </c>
      <c r="G165" s="186" t="s">
        <v>134</v>
      </c>
      <c r="H165" s="187">
        <v>1.5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38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0.068</v>
      </c>
      <c r="T165" s="194">
        <f>S165*H165</f>
        <v>0.10200000000000001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135</v>
      </c>
      <c r="AT165" s="195" t="s">
        <v>131</v>
      </c>
      <c r="AU165" s="195" t="s">
        <v>83</v>
      </c>
      <c r="AY165" s="17" t="s">
        <v>128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81</v>
      </c>
      <c r="BK165" s="196">
        <f>ROUND(I165*H165,2)</f>
        <v>0</v>
      </c>
      <c r="BL165" s="17" t="s">
        <v>135</v>
      </c>
      <c r="BM165" s="195" t="s">
        <v>179</v>
      </c>
    </row>
    <row r="166" spans="2:51" s="13" customFormat="1" ht="12">
      <c r="B166" s="197"/>
      <c r="C166" s="198"/>
      <c r="D166" s="199" t="s">
        <v>148</v>
      </c>
      <c r="E166" s="200" t="s">
        <v>1</v>
      </c>
      <c r="F166" s="201" t="s">
        <v>168</v>
      </c>
      <c r="G166" s="198"/>
      <c r="H166" s="200" t="s">
        <v>1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148</v>
      </c>
      <c r="AU166" s="207" t="s">
        <v>83</v>
      </c>
      <c r="AV166" s="13" t="s">
        <v>81</v>
      </c>
      <c r="AW166" s="13" t="s">
        <v>31</v>
      </c>
      <c r="AX166" s="13" t="s">
        <v>73</v>
      </c>
      <c r="AY166" s="207" t="s">
        <v>128</v>
      </c>
    </row>
    <row r="167" spans="2:51" s="14" customFormat="1" ht="12">
      <c r="B167" s="208"/>
      <c r="C167" s="209"/>
      <c r="D167" s="199" t="s">
        <v>148</v>
      </c>
      <c r="E167" s="210" t="s">
        <v>1</v>
      </c>
      <c r="F167" s="211" t="s">
        <v>180</v>
      </c>
      <c r="G167" s="209"/>
      <c r="H167" s="212">
        <v>1.5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148</v>
      </c>
      <c r="AU167" s="218" t="s">
        <v>83</v>
      </c>
      <c r="AV167" s="14" t="s">
        <v>83</v>
      </c>
      <c r="AW167" s="14" t="s">
        <v>31</v>
      </c>
      <c r="AX167" s="14" t="s">
        <v>81</v>
      </c>
      <c r="AY167" s="218" t="s">
        <v>128</v>
      </c>
    </row>
    <row r="168" spans="2:63" s="12" customFormat="1" ht="22.95" customHeight="1">
      <c r="B168" s="167"/>
      <c r="C168" s="168"/>
      <c r="D168" s="169" t="s">
        <v>72</v>
      </c>
      <c r="E168" s="181" t="s">
        <v>181</v>
      </c>
      <c r="F168" s="181" t="s">
        <v>182</v>
      </c>
      <c r="G168" s="168"/>
      <c r="H168" s="168"/>
      <c r="I168" s="171"/>
      <c r="J168" s="182">
        <f>BK168</f>
        <v>0</v>
      </c>
      <c r="K168" s="168"/>
      <c r="L168" s="173"/>
      <c r="M168" s="174"/>
      <c r="N168" s="175"/>
      <c r="O168" s="175"/>
      <c r="P168" s="176">
        <f>SUM(P169:P175)</f>
        <v>0</v>
      </c>
      <c r="Q168" s="175"/>
      <c r="R168" s="176">
        <f>SUM(R169:R175)</f>
        <v>0</v>
      </c>
      <c r="S168" s="175"/>
      <c r="T168" s="177">
        <f>SUM(T169:T175)</f>
        <v>0</v>
      </c>
      <c r="AR168" s="178" t="s">
        <v>81</v>
      </c>
      <c r="AT168" s="179" t="s">
        <v>72</v>
      </c>
      <c r="AU168" s="179" t="s">
        <v>81</v>
      </c>
      <c r="AY168" s="178" t="s">
        <v>128</v>
      </c>
      <c r="BK168" s="180">
        <f>SUM(BK169:BK175)</f>
        <v>0</v>
      </c>
    </row>
    <row r="169" spans="1:65" s="2" customFormat="1" ht="24.15" customHeight="1">
      <c r="A169" s="34"/>
      <c r="B169" s="35"/>
      <c r="C169" s="183" t="s">
        <v>183</v>
      </c>
      <c r="D169" s="183" t="s">
        <v>131</v>
      </c>
      <c r="E169" s="184" t="s">
        <v>184</v>
      </c>
      <c r="F169" s="185" t="s">
        <v>185</v>
      </c>
      <c r="G169" s="186" t="s">
        <v>186</v>
      </c>
      <c r="H169" s="187">
        <v>1.988</v>
      </c>
      <c r="I169" s="188"/>
      <c r="J169" s="189">
        <f>ROUND(I169*H169,2)</f>
        <v>0</v>
      </c>
      <c r="K169" s="190"/>
      <c r="L169" s="39"/>
      <c r="M169" s="191" t="s">
        <v>1</v>
      </c>
      <c r="N169" s="192" t="s">
        <v>38</v>
      </c>
      <c r="O169" s="71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135</v>
      </c>
      <c r="AT169" s="195" t="s">
        <v>131</v>
      </c>
      <c r="AU169" s="195" t="s">
        <v>83</v>
      </c>
      <c r="AY169" s="17" t="s">
        <v>128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7" t="s">
        <v>81</v>
      </c>
      <c r="BK169" s="196">
        <f>ROUND(I169*H169,2)</f>
        <v>0</v>
      </c>
      <c r="BL169" s="17" t="s">
        <v>135</v>
      </c>
      <c r="BM169" s="195" t="s">
        <v>187</v>
      </c>
    </row>
    <row r="170" spans="1:65" s="2" customFormat="1" ht="33" customHeight="1">
      <c r="A170" s="34"/>
      <c r="B170" s="35"/>
      <c r="C170" s="183" t="s">
        <v>151</v>
      </c>
      <c r="D170" s="183" t="s">
        <v>131</v>
      </c>
      <c r="E170" s="184" t="s">
        <v>188</v>
      </c>
      <c r="F170" s="185" t="s">
        <v>189</v>
      </c>
      <c r="G170" s="186" t="s">
        <v>186</v>
      </c>
      <c r="H170" s="187">
        <v>3.976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38</v>
      </c>
      <c r="O170" s="71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135</v>
      </c>
      <c r="AT170" s="195" t="s">
        <v>131</v>
      </c>
      <c r="AU170" s="195" t="s">
        <v>83</v>
      </c>
      <c r="AY170" s="17" t="s">
        <v>128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81</v>
      </c>
      <c r="BK170" s="196">
        <f>ROUND(I170*H170,2)</f>
        <v>0</v>
      </c>
      <c r="BL170" s="17" t="s">
        <v>135</v>
      </c>
      <c r="BM170" s="195" t="s">
        <v>190</v>
      </c>
    </row>
    <row r="171" spans="2:51" s="14" customFormat="1" ht="12">
      <c r="B171" s="208"/>
      <c r="C171" s="209"/>
      <c r="D171" s="199" t="s">
        <v>148</v>
      </c>
      <c r="E171" s="209"/>
      <c r="F171" s="211" t="s">
        <v>191</v>
      </c>
      <c r="G171" s="209"/>
      <c r="H171" s="212">
        <v>3.976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148</v>
      </c>
      <c r="AU171" s="218" t="s">
        <v>83</v>
      </c>
      <c r="AV171" s="14" t="s">
        <v>83</v>
      </c>
      <c r="AW171" s="14" t="s">
        <v>4</v>
      </c>
      <c r="AX171" s="14" t="s">
        <v>81</v>
      </c>
      <c r="AY171" s="218" t="s">
        <v>128</v>
      </c>
    </row>
    <row r="172" spans="1:65" s="2" customFormat="1" ht="24.15" customHeight="1">
      <c r="A172" s="34"/>
      <c r="B172" s="35"/>
      <c r="C172" s="183" t="s">
        <v>192</v>
      </c>
      <c r="D172" s="183" t="s">
        <v>131</v>
      </c>
      <c r="E172" s="184" t="s">
        <v>193</v>
      </c>
      <c r="F172" s="185" t="s">
        <v>194</v>
      </c>
      <c r="G172" s="186" t="s">
        <v>186</v>
      </c>
      <c r="H172" s="187">
        <v>1.988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38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135</v>
      </c>
      <c r="AT172" s="195" t="s">
        <v>131</v>
      </c>
      <c r="AU172" s="195" t="s">
        <v>83</v>
      </c>
      <c r="AY172" s="17" t="s">
        <v>128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81</v>
      </c>
      <c r="BK172" s="196">
        <f>ROUND(I172*H172,2)</f>
        <v>0</v>
      </c>
      <c r="BL172" s="17" t="s">
        <v>135</v>
      </c>
      <c r="BM172" s="195" t="s">
        <v>195</v>
      </c>
    </row>
    <row r="173" spans="1:65" s="2" customFormat="1" ht="24.15" customHeight="1">
      <c r="A173" s="34"/>
      <c r="B173" s="35"/>
      <c r="C173" s="183" t="s">
        <v>196</v>
      </c>
      <c r="D173" s="183" t="s">
        <v>131</v>
      </c>
      <c r="E173" s="184" t="s">
        <v>197</v>
      </c>
      <c r="F173" s="185" t="s">
        <v>198</v>
      </c>
      <c r="G173" s="186" t="s">
        <v>186</v>
      </c>
      <c r="H173" s="187">
        <v>37.772</v>
      </c>
      <c r="I173" s="188"/>
      <c r="J173" s="189">
        <f>ROUND(I173*H173,2)</f>
        <v>0</v>
      </c>
      <c r="K173" s="190"/>
      <c r="L173" s="39"/>
      <c r="M173" s="191" t="s">
        <v>1</v>
      </c>
      <c r="N173" s="192" t="s">
        <v>38</v>
      </c>
      <c r="O173" s="71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135</v>
      </c>
      <c r="AT173" s="195" t="s">
        <v>131</v>
      </c>
      <c r="AU173" s="195" t="s">
        <v>83</v>
      </c>
      <c r="AY173" s="17" t="s">
        <v>128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81</v>
      </c>
      <c r="BK173" s="196">
        <f>ROUND(I173*H173,2)</f>
        <v>0</v>
      </c>
      <c r="BL173" s="17" t="s">
        <v>135</v>
      </c>
      <c r="BM173" s="195" t="s">
        <v>199</v>
      </c>
    </row>
    <row r="174" spans="2:51" s="14" customFormat="1" ht="12">
      <c r="B174" s="208"/>
      <c r="C174" s="209"/>
      <c r="D174" s="199" t="s">
        <v>148</v>
      </c>
      <c r="E174" s="209"/>
      <c r="F174" s="211" t="s">
        <v>200</v>
      </c>
      <c r="G174" s="209"/>
      <c r="H174" s="212">
        <v>37.772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148</v>
      </c>
      <c r="AU174" s="218" t="s">
        <v>83</v>
      </c>
      <c r="AV174" s="14" t="s">
        <v>83</v>
      </c>
      <c r="AW174" s="14" t="s">
        <v>4</v>
      </c>
      <c r="AX174" s="14" t="s">
        <v>81</v>
      </c>
      <c r="AY174" s="218" t="s">
        <v>128</v>
      </c>
    </row>
    <row r="175" spans="1:65" s="2" customFormat="1" ht="33" customHeight="1">
      <c r="A175" s="34"/>
      <c r="B175" s="35"/>
      <c r="C175" s="183" t="s">
        <v>8</v>
      </c>
      <c r="D175" s="183" t="s">
        <v>131</v>
      </c>
      <c r="E175" s="184" t="s">
        <v>201</v>
      </c>
      <c r="F175" s="185" t="s">
        <v>202</v>
      </c>
      <c r="G175" s="186" t="s">
        <v>186</v>
      </c>
      <c r="H175" s="187">
        <v>1.988</v>
      </c>
      <c r="I175" s="188"/>
      <c r="J175" s="189">
        <f>ROUND(I175*H175,2)</f>
        <v>0</v>
      </c>
      <c r="K175" s="190"/>
      <c r="L175" s="39"/>
      <c r="M175" s="191" t="s">
        <v>1</v>
      </c>
      <c r="N175" s="192" t="s">
        <v>38</v>
      </c>
      <c r="O175" s="71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135</v>
      </c>
      <c r="AT175" s="195" t="s">
        <v>131</v>
      </c>
      <c r="AU175" s="195" t="s">
        <v>83</v>
      </c>
      <c r="AY175" s="17" t="s">
        <v>128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7" t="s">
        <v>81</v>
      </c>
      <c r="BK175" s="196">
        <f>ROUND(I175*H175,2)</f>
        <v>0</v>
      </c>
      <c r="BL175" s="17" t="s">
        <v>135</v>
      </c>
      <c r="BM175" s="195" t="s">
        <v>203</v>
      </c>
    </row>
    <row r="176" spans="2:63" s="12" customFormat="1" ht="22.95" customHeight="1">
      <c r="B176" s="167"/>
      <c r="C176" s="168"/>
      <c r="D176" s="169" t="s">
        <v>72</v>
      </c>
      <c r="E176" s="181" t="s">
        <v>204</v>
      </c>
      <c r="F176" s="181" t="s">
        <v>205</v>
      </c>
      <c r="G176" s="168"/>
      <c r="H176" s="168"/>
      <c r="I176" s="171"/>
      <c r="J176" s="182">
        <f>BK176</f>
        <v>0</v>
      </c>
      <c r="K176" s="168"/>
      <c r="L176" s="173"/>
      <c r="M176" s="174"/>
      <c r="N176" s="175"/>
      <c r="O176" s="175"/>
      <c r="P176" s="176">
        <f>SUM(P177:P178)</f>
        <v>0</v>
      </c>
      <c r="Q176" s="175"/>
      <c r="R176" s="176">
        <f>SUM(R177:R178)</f>
        <v>0</v>
      </c>
      <c r="S176" s="175"/>
      <c r="T176" s="177">
        <f>SUM(T177:T178)</f>
        <v>0</v>
      </c>
      <c r="AR176" s="178" t="s">
        <v>81</v>
      </c>
      <c r="AT176" s="179" t="s">
        <v>72</v>
      </c>
      <c r="AU176" s="179" t="s">
        <v>81</v>
      </c>
      <c r="AY176" s="178" t="s">
        <v>128</v>
      </c>
      <c r="BK176" s="180">
        <f>SUM(BK177:BK178)</f>
        <v>0</v>
      </c>
    </row>
    <row r="177" spans="1:65" s="2" customFormat="1" ht="24.15" customHeight="1">
      <c r="A177" s="34"/>
      <c r="B177" s="35"/>
      <c r="C177" s="183" t="s">
        <v>206</v>
      </c>
      <c r="D177" s="183" t="s">
        <v>131</v>
      </c>
      <c r="E177" s="184" t="s">
        <v>207</v>
      </c>
      <c r="F177" s="185" t="s">
        <v>208</v>
      </c>
      <c r="G177" s="186" t="s">
        <v>186</v>
      </c>
      <c r="H177" s="187">
        <v>0.066</v>
      </c>
      <c r="I177" s="188"/>
      <c r="J177" s="189">
        <f>ROUND(I177*H177,2)</f>
        <v>0</v>
      </c>
      <c r="K177" s="190"/>
      <c r="L177" s="39"/>
      <c r="M177" s="191" t="s">
        <v>1</v>
      </c>
      <c r="N177" s="192" t="s">
        <v>38</v>
      </c>
      <c r="O177" s="71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135</v>
      </c>
      <c r="AT177" s="195" t="s">
        <v>131</v>
      </c>
      <c r="AU177" s="195" t="s">
        <v>83</v>
      </c>
      <c r="AY177" s="17" t="s">
        <v>128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7" t="s">
        <v>81</v>
      </c>
      <c r="BK177" s="196">
        <f>ROUND(I177*H177,2)</f>
        <v>0</v>
      </c>
      <c r="BL177" s="17" t="s">
        <v>135</v>
      </c>
      <c r="BM177" s="195" t="s">
        <v>209</v>
      </c>
    </row>
    <row r="178" spans="1:65" s="2" customFormat="1" ht="24.15" customHeight="1">
      <c r="A178" s="34"/>
      <c r="B178" s="35"/>
      <c r="C178" s="183" t="s">
        <v>210</v>
      </c>
      <c r="D178" s="183" t="s">
        <v>131</v>
      </c>
      <c r="E178" s="184" t="s">
        <v>211</v>
      </c>
      <c r="F178" s="185" t="s">
        <v>212</v>
      </c>
      <c r="G178" s="186" t="s">
        <v>186</v>
      </c>
      <c r="H178" s="187">
        <v>0.066</v>
      </c>
      <c r="I178" s="188"/>
      <c r="J178" s="189">
        <f>ROUND(I178*H178,2)</f>
        <v>0</v>
      </c>
      <c r="K178" s="190"/>
      <c r="L178" s="39"/>
      <c r="M178" s="191" t="s">
        <v>1</v>
      </c>
      <c r="N178" s="192" t="s">
        <v>38</v>
      </c>
      <c r="O178" s="71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135</v>
      </c>
      <c r="AT178" s="195" t="s">
        <v>131</v>
      </c>
      <c r="AU178" s="195" t="s">
        <v>83</v>
      </c>
      <c r="AY178" s="17" t="s">
        <v>128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7" t="s">
        <v>81</v>
      </c>
      <c r="BK178" s="196">
        <f>ROUND(I178*H178,2)</f>
        <v>0</v>
      </c>
      <c r="BL178" s="17" t="s">
        <v>135</v>
      </c>
      <c r="BM178" s="195" t="s">
        <v>213</v>
      </c>
    </row>
    <row r="179" spans="2:63" s="12" customFormat="1" ht="25.95" customHeight="1">
      <c r="B179" s="167"/>
      <c r="C179" s="168"/>
      <c r="D179" s="169" t="s">
        <v>72</v>
      </c>
      <c r="E179" s="170" t="s">
        <v>214</v>
      </c>
      <c r="F179" s="170" t="s">
        <v>215</v>
      </c>
      <c r="G179" s="168"/>
      <c r="H179" s="168"/>
      <c r="I179" s="171"/>
      <c r="J179" s="172">
        <f>BK179</f>
        <v>0</v>
      </c>
      <c r="K179" s="168"/>
      <c r="L179" s="173"/>
      <c r="M179" s="174"/>
      <c r="N179" s="175"/>
      <c r="O179" s="175"/>
      <c r="P179" s="176">
        <f>P180+P185+P223+P240+P257+P259+P263+P292+P329+P344+P382+P421</f>
        <v>0</v>
      </c>
      <c r="Q179" s="175"/>
      <c r="R179" s="176">
        <f>R180+R185+R223+R240+R257+R259+R263+R292+R329+R344+R382+R421</f>
        <v>0.72760049</v>
      </c>
      <c r="S179" s="175"/>
      <c r="T179" s="177">
        <f>T180+T185+T223+T240+T257+T259+T263+T292+T329+T344+T382+T421</f>
        <v>1.88603343</v>
      </c>
      <c r="AR179" s="178" t="s">
        <v>83</v>
      </c>
      <c r="AT179" s="179" t="s">
        <v>72</v>
      </c>
      <c r="AU179" s="179" t="s">
        <v>73</v>
      </c>
      <c r="AY179" s="178" t="s">
        <v>128</v>
      </c>
      <c r="BK179" s="180">
        <f>BK180+BK185+BK223+BK240+BK257+BK259+BK263+BK292+BK329+BK344+BK382+BK421</f>
        <v>0</v>
      </c>
    </row>
    <row r="180" spans="2:63" s="12" customFormat="1" ht="22.95" customHeight="1">
      <c r="B180" s="167"/>
      <c r="C180" s="168"/>
      <c r="D180" s="169" t="s">
        <v>72</v>
      </c>
      <c r="E180" s="181" t="s">
        <v>216</v>
      </c>
      <c r="F180" s="181" t="s">
        <v>217</v>
      </c>
      <c r="G180" s="168"/>
      <c r="H180" s="168"/>
      <c r="I180" s="171"/>
      <c r="J180" s="182">
        <f>BK180</f>
        <v>0</v>
      </c>
      <c r="K180" s="168"/>
      <c r="L180" s="173"/>
      <c r="M180" s="174"/>
      <c r="N180" s="175"/>
      <c r="O180" s="175"/>
      <c r="P180" s="176">
        <f>SUM(P181:P184)</f>
        <v>0</v>
      </c>
      <c r="Q180" s="175"/>
      <c r="R180" s="176">
        <f>SUM(R181:R184)</f>
        <v>0.00025</v>
      </c>
      <c r="S180" s="175"/>
      <c r="T180" s="177">
        <f>SUM(T181:T184)</f>
        <v>0</v>
      </c>
      <c r="AR180" s="178" t="s">
        <v>83</v>
      </c>
      <c r="AT180" s="179" t="s">
        <v>72</v>
      </c>
      <c r="AU180" s="179" t="s">
        <v>81</v>
      </c>
      <c r="AY180" s="178" t="s">
        <v>128</v>
      </c>
      <c r="BK180" s="180">
        <f>SUM(BK181:BK184)</f>
        <v>0</v>
      </c>
    </row>
    <row r="181" spans="1:65" s="2" customFormat="1" ht="24.15" customHeight="1">
      <c r="A181" s="34"/>
      <c r="B181" s="35"/>
      <c r="C181" s="183" t="s">
        <v>218</v>
      </c>
      <c r="D181" s="183" t="s">
        <v>131</v>
      </c>
      <c r="E181" s="184" t="s">
        <v>219</v>
      </c>
      <c r="F181" s="185" t="s">
        <v>220</v>
      </c>
      <c r="G181" s="186" t="s">
        <v>143</v>
      </c>
      <c r="H181" s="187">
        <v>2</v>
      </c>
      <c r="I181" s="188"/>
      <c r="J181" s="189">
        <f>ROUND(I181*H181,2)</f>
        <v>0</v>
      </c>
      <c r="K181" s="190"/>
      <c r="L181" s="39"/>
      <c r="M181" s="191" t="s">
        <v>1</v>
      </c>
      <c r="N181" s="192" t="s">
        <v>38</v>
      </c>
      <c r="O181" s="71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221</v>
      </c>
      <c r="AT181" s="195" t="s">
        <v>131</v>
      </c>
      <c r="AU181" s="195" t="s">
        <v>83</v>
      </c>
      <c r="AY181" s="17" t="s">
        <v>128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7" t="s">
        <v>81</v>
      </c>
      <c r="BK181" s="196">
        <f>ROUND(I181*H181,2)</f>
        <v>0</v>
      </c>
      <c r="BL181" s="17" t="s">
        <v>221</v>
      </c>
      <c r="BM181" s="195" t="s">
        <v>222</v>
      </c>
    </row>
    <row r="182" spans="1:65" s="2" customFormat="1" ht="16.5" customHeight="1">
      <c r="A182" s="34"/>
      <c r="B182" s="35"/>
      <c r="C182" s="183" t="s">
        <v>221</v>
      </c>
      <c r="D182" s="183" t="s">
        <v>131</v>
      </c>
      <c r="E182" s="184" t="s">
        <v>223</v>
      </c>
      <c r="F182" s="185" t="s">
        <v>224</v>
      </c>
      <c r="G182" s="186" t="s">
        <v>225</v>
      </c>
      <c r="H182" s="187">
        <v>1</v>
      </c>
      <c r="I182" s="188"/>
      <c r="J182" s="189">
        <f>ROUND(I182*H182,2)</f>
        <v>0</v>
      </c>
      <c r="K182" s="190"/>
      <c r="L182" s="39"/>
      <c r="M182" s="191" t="s">
        <v>1</v>
      </c>
      <c r="N182" s="192" t="s">
        <v>38</v>
      </c>
      <c r="O182" s="71"/>
      <c r="P182" s="193">
        <f>O182*H182</f>
        <v>0</v>
      </c>
      <c r="Q182" s="193">
        <v>0.00025</v>
      </c>
      <c r="R182" s="193">
        <f>Q182*H182</f>
        <v>0.00025</v>
      </c>
      <c r="S182" s="193">
        <v>0</v>
      </c>
      <c r="T182" s="19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221</v>
      </c>
      <c r="AT182" s="195" t="s">
        <v>131</v>
      </c>
      <c r="AU182" s="195" t="s">
        <v>83</v>
      </c>
      <c r="AY182" s="17" t="s">
        <v>128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7" t="s">
        <v>81</v>
      </c>
      <c r="BK182" s="196">
        <f>ROUND(I182*H182,2)</f>
        <v>0</v>
      </c>
      <c r="BL182" s="17" t="s">
        <v>221</v>
      </c>
      <c r="BM182" s="195" t="s">
        <v>226</v>
      </c>
    </row>
    <row r="183" spans="2:51" s="13" customFormat="1" ht="12">
      <c r="B183" s="197"/>
      <c r="C183" s="198"/>
      <c r="D183" s="199" t="s">
        <v>148</v>
      </c>
      <c r="E183" s="200" t="s">
        <v>1</v>
      </c>
      <c r="F183" s="201" t="s">
        <v>227</v>
      </c>
      <c r="G183" s="198"/>
      <c r="H183" s="200" t="s">
        <v>1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148</v>
      </c>
      <c r="AU183" s="207" t="s">
        <v>83</v>
      </c>
      <c r="AV183" s="13" t="s">
        <v>81</v>
      </c>
      <c r="AW183" s="13" t="s">
        <v>31</v>
      </c>
      <c r="AX183" s="13" t="s">
        <v>73</v>
      </c>
      <c r="AY183" s="207" t="s">
        <v>128</v>
      </c>
    </row>
    <row r="184" spans="2:51" s="14" customFormat="1" ht="12">
      <c r="B184" s="208"/>
      <c r="C184" s="209"/>
      <c r="D184" s="199" t="s">
        <v>148</v>
      </c>
      <c r="E184" s="210" t="s">
        <v>1</v>
      </c>
      <c r="F184" s="211" t="s">
        <v>81</v>
      </c>
      <c r="G184" s="209"/>
      <c r="H184" s="212">
        <v>1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148</v>
      </c>
      <c r="AU184" s="218" t="s">
        <v>83</v>
      </c>
      <c r="AV184" s="14" t="s">
        <v>83</v>
      </c>
      <c r="AW184" s="14" t="s">
        <v>31</v>
      </c>
      <c r="AX184" s="14" t="s">
        <v>81</v>
      </c>
      <c r="AY184" s="218" t="s">
        <v>128</v>
      </c>
    </row>
    <row r="185" spans="2:63" s="12" customFormat="1" ht="22.95" customHeight="1">
      <c r="B185" s="167"/>
      <c r="C185" s="168"/>
      <c r="D185" s="169" t="s">
        <v>72</v>
      </c>
      <c r="E185" s="181" t="s">
        <v>228</v>
      </c>
      <c r="F185" s="181" t="s">
        <v>229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SUM(P186:P222)</f>
        <v>0</v>
      </c>
      <c r="Q185" s="175"/>
      <c r="R185" s="176">
        <f>SUM(R186:R222)</f>
        <v>0.007259999999999999</v>
      </c>
      <c r="S185" s="175"/>
      <c r="T185" s="177">
        <f>SUM(T186:T222)</f>
        <v>0.07248</v>
      </c>
      <c r="AR185" s="178" t="s">
        <v>83</v>
      </c>
      <c r="AT185" s="179" t="s">
        <v>72</v>
      </c>
      <c r="AU185" s="179" t="s">
        <v>81</v>
      </c>
      <c r="AY185" s="178" t="s">
        <v>128</v>
      </c>
      <c r="BK185" s="180">
        <f>SUM(BK186:BK222)</f>
        <v>0</v>
      </c>
    </row>
    <row r="186" spans="1:65" s="2" customFormat="1" ht="16.5" customHeight="1">
      <c r="A186" s="34"/>
      <c r="B186" s="35"/>
      <c r="C186" s="183" t="s">
        <v>230</v>
      </c>
      <c r="D186" s="183" t="s">
        <v>131</v>
      </c>
      <c r="E186" s="184" t="s">
        <v>231</v>
      </c>
      <c r="F186" s="185" t="s">
        <v>232</v>
      </c>
      <c r="G186" s="186" t="s">
        <v>143</v>
      </c>
      <c r="H186" s="187">
        <v>1</v>
      </c>
      <c r="I186" s="188"/>
      <c r="J186" s="189">
        <f>ROUND(I186*H186,2)</f>
        <v>0</v>
      </c>
      <c r="K186" s="190"/>
      <c r="L186" s="39"/>
      <c r="M186" s="191" t="s">
        <v>1</v>
      </c>
      <c r="N186" s="192" t="s">
        <v>38</v>
      </c>
      <c r="O186" s="71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221</v>
      </c>
      <c r="AT186" s="195" t="s">
        <v>131</v>
      </c>
      <c r="AU186" s="195" t="s">
        <v>83</v>
      </c>
      <c r="AY186" s="17" t="s">
        <v>128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81</v>
      </c>
      <c r="BK186" s="196">
        <f>ROUND(I186*H186,2)</f>
        <v>0</v>
      </c>
      <c r="BL186" s="17" t="s">
        <v>221</v>
      </c>
      <c r="BM186" s="195" t="s">
        <v>233</v>
      </c>
    </row>
    <row r="187" spans="1:65" s="2" customFormat="1" ht="16.5" customHeight="1">
      <c r="A187" s="34"/>
      <c r="B187" s="35"/>
      <c r="C187" s="230" t="s">
        <v>234</v>
      </c>
      <c r="D187" s="230" t="s">
        <v>235</v>
      </c>
      <c r="E187" s="231" t="s">
        <v>236</v>
      </c>
      <c r="F187" s="232" t="s">
        <v>237</v>
      </c>
      <c r="G187" s="233" t="s">
        <v>143</v>
      </c>
      <c r="H187" s="234">
        <v>1</v>
      </c>
      <c r="I187" s="235"/>
      <c r="J187" s="236">
        <f>ROUND(I187*H187,2)</f>
        <v>0</v>
      </c>
      <c r="K187" s="237"/>
      <c r="L187" s="238"/>
      <c r="M187" s="239" t="s">
        <v>1</v>
      </c>
      <c r="N187" s="240" t="s">
        <v>38</v>
      </c>
      <c r="O187" s="71"/>
      <c r="P187" s="193">
        <f>O187*H187</f>
        <v>0</v>
      </c>
      <c r="Q187" s="193">
        <v>0.00125</v>
      </c>
      <c r="R187" s="193">
        <f>Q187*H187</f>
        <v>0.00125</v>
      </c>
      <c r="S187" s="193">
        <v>0</v>
      </c>
      <c r="T187" s="19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238</v>
      </c>
      <c r="AT187" s="195" t="s">
        <v>235</v>
      </c>
      <c r="AU187" s="195" t="s">
        <v>83</v>
      </c>
      <c r="AY187" s="17" t="s">
        <v>128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7" t="s">
        <v>81</v>
      </c>
      <c r="BK187" s="196">
        <f>ROUND(I187*H187,2)</f>
        <v>0</v>
      </c>
      <c r="BL187" s="17" t="s">
        <v>221</v>
      </c>
      <c r="BM187" s="195" t="s">
        <v>239</v>
      </c>
    </row>
    <row r="188" spans="1:65" s="2" customFormat="1" ht="16.5" customHeight="1">
      <c r="A188" s="34"/>
      <c r="B188" s="35"/>
      <c r="C188" s="183" t="s">
        <v>240</v>
      </c>
      <c r="D188" s="183" t="s">
        <v>131</v>
      </c>
      <c r="E188" s="184" t="s">
        <v>241</v>
      </c>
      <c r="F188" s="185" t="s">
        <v>242</v>
      </c>
      <c r="G188" s="186" t="s">
        <v>243</v>
      </c>
      <c r="H188" s="187">
        <v>1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38</v>
      </c>
      <c r="O188" s="71"/>
      <c r="P188" s="193">
        <f>O188*H188</f>
        <v>0</v>
      </c>
      <c r="Q188" s="193">
        <v>0</v>
      </c>
      <c r="R188" s="193">
        <f>Q188*H188</f>
        <v>0</v>
      </c>
      <c r="S188" s="193">
        <v>0.067</v>
      </c>
      <c r="T188" s="194">
        <f>S188*H188</f>
        <v>0.067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221</v>
      </c>
      <c r="AT188" s="195" t="s">
        <v>131</v>
      </c>
      <c r="AU188" s="195" t="s">
        <v>83</v>
      </c>
      <c r="AY188" s="17" t="s">
        <v>128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81</v>
      </c>
      <c r="BK188" s="196">
        <f>ROUND(I188*H188,2)</f>
        <v>0</v>
      </c>
      <c r="BL188" s="17" t="s">
        <v>221</v>
      </c>
      <c r="BM188" s="195" t="s">
        <v>244</v>
      </c>
    </row>
    <row r="189" spans="1:65" s="2" customFormat="1" ht="16.5" customHeight="1">
      <c r="A189" s="34"/>
      <c r="B189" s="35"/>
      <c r="C189" s="183" t="s">
        <v>245</v>
      </c>
      <c r="D189" s="183" t="s">
        <v>131</v>
      </c>
      <c r="E189" s="184" t="s">
        <v>246</v>
      </c>
      <c r="F189" s="185" t="s">
        <v>247</v>
      </c>
      <c r="G189" s="186" t="s">
        <v>143</v>
      </c>
      <c r="H189" s="187">
        <v>2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38</v>
      </c>
      <c r="O189" s="71"/>
      <c r="P189" s="193">
        <f>O189*H189</f>
        <v>0</v>
      </c>
      <c r="Q189" s="193">
        <v>0</v>
      </c>
      <c r="R189" s="193">
        <f>Q189*H189</f>
        <v>0</v>
      </c>
      <c r="S189" s="193">
        <v>0.00049</v>
      </c>
      <c r="T189" s="194">
        <f>S189*H189</f>
        <v>0.00098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221</v>
      </c>
      <c r="AT189" s="195" t="s">
        <v>131</v>
      </c>
      <c r="AU189" s="195" t="s">
        <v>83</v>
      </c>
      <c r="AY189" s="17" t="s">
        <v>128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81</v>
      </c>
      <c r="BK189" s="196">
        <f>ROUND(I189*H189,2)</f>
        <v>0</v>
      </c>
      <c r="BL189" s="17" t="s">
        <v>221</v>
      </c>
      <c r="BM189" s="195" t="s">
        <v>248</v>
      </c>
    </row>
    <row r="190" spans="1:65" s="2" customFormat="1" ht="21.75" customHeight="1">
      <c r="A190" s="34"/>
      <c r="B190" s="35"/>
      <c r="C190" s="183" t="s">
        <v>7</v>
      </c>
      <c r="D190" s="183" t="s">
        <v>131</v>
      </c>
      <c r="E190" s="184" t="s">
        <v>249</v>
      </c>
      <c r="F190" s="185" t="s">
        <v>250</v>
      </c>
      <c r="G190" s="186" t="s">
        <v>243</v>
      </c>
      <c r="H190" s="187">
        <v>2</v>
      </c>
      <c r="I190" s="188"/>
      <c r="J190" s="189">
        <f>ROUND(I190*H190,2)</f>
        <v>0</v>
      </c>
      <c r="K190" s="190"/>
      <c r="L190" s="39"/>
      <c r="M190" s="191" t="s">
        <v>1</v>
      </c>
      <c r="N190" s="192" t="s">
        <v>38</v>
      </c>
      <c r="O190" s="71"/>
      <c r="P190" s="193">
        <f>O190*H190</f>
        <v>0</v>
      </c>
      <c r="Q190" s="193">
        <v>9E-05</v>
      </c>
      <c r="R190" s="193">
        <f>Q190*H190</f>
        <v>0.00018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221</v>
      </c>
      <c r="AT190" s="195" t="s">
        <v>131</v>
      </c>
      <c r="AU190" s="195" t="s">
        <v>83</v>
      </c>
      <c r="AY190" s="17" t="s">
        <v>128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81</v>
      </c>
      <c r="BK190" s="196">
        <f>ROUND(I190*H190,2)</f>
        <v>0</v>
      </c>
      <c r="BL190" s="17" t="s">
        <v>221</v>
      </c>
      <c r="BM190" s="195" t="s">
        <v>251</v>
      </c>
    </row>
    <row r="191" spans="2:51" s="13" customFormat="1" ht="12">
      <c r="B191" s="197"/>
      <c r="C191" s="198"/>
      <c r="D191" s="199" t="s">
        <v>148</v>
      </c>
      <c r="E191" s="200" t="s">
        <v>1</v>
      </c>
      <c r="F191" s="201" t="s">
        <v>168</v>
      </c>
      <c r="G191" s="198"/>
      <c r="H191" s="200" t="s">
        <v>1</v>
      </c>
      <c r="I191" s="202"/>
      <c r="J191" s="198"/>
      <c r="K191" s="198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148</v>
      </c>
      <c r="AU191" s="207" t="s">
        <v>83</v>
      </c>
      <c r="AV191" s="13" t="s">
        <v>81</v>
      </c>
      <c r="AW191" s="13" t="s">
        <v>31</v>
      </c>
      <c r="AX191" s="13" t="s">
        <v>73</v>
      </c>
      <c r="AY191" s="207" t="s">
        <v>128</v>
      </c>
    </row>
    <row r="192" spans="2:51" s="14" customFormat="1" ht="12">
      <c r="B192" s="208"/>
      <c r="C192" s="209"/>
      <c r="D192" s="199" t="s">
        <v>148</v>
      </c>
      <c r="E192" s="210" t="s">
        <v>1</v>
      </c>
      <c r="F192" s="211" t="s">
        <v>81</v>
      </c>
      <c r="G192" s="209"/>
      <c r="H192" s="212">
        <v>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148</v>
      </c>
      <c r="AU192" s="218" t="s">
        <v>83</v>
      </c>
      <c r="AV192" s="14" t="s">
        <v>83</v>
      </c>
      <c r="AW192" s="14" t="s">
        <v>31</v>
      </c>
      <c r="AX192" s="14" t="s">
        <v>73</v>
      </c>
      <c r="AY192" s="218" t="s">
        <v>128</v>
      </c>
    </row>
    <row r="193" spans="2:51" s="13" customFormat="1" ht="12">
      <c r="B193" s="197"/>
      <c r="C193" s="198"/>
      <c r="D193" s="199" t="s">
        <v>148</v>
      </c>
      <c r="E193" s="200" t="s">
        <v>1</v>
      </c>
      <c r="F193" s="201" t="s">
        <v>162</v>
      </c>
      <c r="G193" s="198"/>
      <c r="H193" s="200" t="s">
        <v>1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148</v>
      </c>
      <c r="AU193" s="207" t="s">
        <v>83</v>
      </c>
      <c r="AV193" s="13" t="s">
        <v>81</v>
      </c>
      <c r="AW193" s="13" t="s">
        <v>31</v>
      </c>
      <c r="AX193" s="13" t="s">
        <v>73</v>
      </c>
      <c r="AY193" s="207" t="s">
        <v>128</v>
      </c>
    </row>
    <row r="194" spans="2:51" s="14" customFormat="1" ht="12">
      <c r="B194" s="208"/>
      <c r="C194" s="209"/>
      <c r="D194" s="199" t="s">
        <v>148</v>
      </c>
      <c r="E194" s="210" t="s">
        <v>1</v>
      </c>
      <c r="F194" s="211" t="s">
        <v>81</v>
      </c>
      <c r="G194" s="209"/>
      <c r="H194" s="212">
        <v>1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148</v>
      </c>
      <c r="AU194" s="218" t="s">
        <v>83</v>
      </c>
      <c r="AV194" s="14" t="s">
        <v>83</v>
      </c>
      <c r="AW194" s="14" t="s">
        <v>31</v>
      </c>
      <c r="AX194" s="14" t="s">
        <v>73</v>
      </c>
      <c r="AY194" s="218" t="s">
        <v>128</v>
      </c>
    </row>
    <row r="195" spans="2:51" s="15" customFormat="1" ht="12">
      <c r="B195" s="219"/>
      <c r="C195" s="220"/>
      <c r="D195" s="199" t="s">
        <v>148</v>
      </c>
      <c r="E195" s="221" t="s">
        <v>1</v>
      </c>
      <c r="F195" s="222" t="s">
        <v>170</v>
      </c>
      <c r="G195" s="220"/>
      <c r="H195" s="223">
        <v>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148</v>
      </c>
      <c r="AU195" s="229" t="s">
        <v>83</v>
      </c>
      <c r="AV195" s="15" t="s">
        <v>135</v>
      </c>
      <c r="AW195" s="15" t="s">
        <v>31</v>
      </c>
      <c r="AX195" s="15" t="s">
        <v>81</v>
      </c>
      <c r="AY195" s="229" t="s">
        <v>128</v>
      </c>
    </row>
    <row r="196" spans="1:65" s="2" customFormat="1" ht="16.5" customHeight="1">
      <c r="A196" s="34"/>
      <c r="B196" s="35"/>
      <c r="C196" s="230" t="s">
        <v>252</v>
      </c>
      <c r="D196" s="230" t="s">
        <v>235</v>
      </c>
      <c r="E196" s="231" t="s">
        <v>253</v>
      </c>
      <c r="F196" s="232" t="s">
        <v>254</v>
      </c>
      <c r="G196" s="233" t="s">
        <v>143</v>
      </c>
      <c r="H196" s="234">
        <v>2</v>
      </c>
      <c r="I196" s="235"/>
      <c r="J196" s="236">
        <f>ROUND(I196*H196,2)</f>
        <v>0</v>
      </c>
      <c r="K196" s="237"/>
      <c r="L196" s="238"/>
      <c r="M196" s="239" t="s">
        <v>1</v>
      </c>
      <c r="N196" s="240" t="s">
        <v>38</v>
      </c>
      <c r="O196" s="71"/>
      <c r="P196" s="193">
        <f>O196*H196</f>
        <v>0</v>
      </c>
      <c r="Q196" s="193">
        <v>0.00015</v>
      </c>
      <c r="R196" s="193">
        <f>Q196*H196</f>
        <v>0.0003</v>
      </c>
      <c r="S196" s="193">
        <v>0</v>
      </c>
      <c r="T196" s="19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238</v>
      </c>
      <c r="AT196" s="195" t="s">
        <v>235</v>
      </c>
      <c r="AU196" s="195" t="s">
        <v>83</v>
      </c>
      <c r="AY196" s="17" t="s">
        <v>128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81</v>
      </c>
      <c r="BK196" s="196">
        <f>ROUND(I196*H196,2)</f>
        <v>0</v>
      </c>
      <c r="BL196" s="17" t="s">
        <v>221</v>
      </c>
      <c r="BM196" s="195" t="s">
        <v>255</v>
      </c>
    </row>
    <row r="197" spans="1:65" s="2" customFormat="1" ht="16.5" customHeight="1">
      <c r="A197" s="34"/>
      <c r="B197" s="35"/>
      <c r="C197" s="230" t="s">
        <v>256</v>
      </c>
      <c r="D197" s="230" t="s">
        <v>235</v>
      </c>
      <c r="E197" s="231" t="s">
        <v>257</v>
      </c>
      <c r="F197" s="232" t="s">
        <v>258</v>
      </c>
      <c r="G197" s="233" t="s">
        <v>259</v>
      </c>
      <c r="H197" s="234">
        <v>1</v>
      </c>
      <c r="I197" s="235"/>
      <c r="J197" s="236">
        <f>ROUND(I197*H197,2)</f>
        <v>0</v>
      </c>
      <c r="K197" s="237"/>
      <c r="L197" s="238"/>
      <c r="M197" s="239" t="s">
        <v>1</v>
      </c>
      <c r="N197" s="240" t="s">
        <v>38</v>
      </c>
      <c r="O197" s="71"/>
      <c r="P197" s="193">
        <f>O197*H197</f>
        <v>0</v>
      </c>
      <c r="Q197" s="193">
        <v>0.00025</v>
      </c>
      <c r="R197" s="193">
        <f>Q197*H197</f>
        <v>0.00025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238</v>
      </c>
      <c r="AT197" s="195" t="s">
        <v>235</v>
      </c>
      <c r="AU197" s="195" t="s">
        <v>83</v>
      </c>
      <c r="AY197" s="17" t="s">
        <v>128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81</v>
      </c>
      <c r="BK197" s="196">
        <f>ROUND(I197*H197,2)</f>
        <v>0</v>
      </c>
      <c r="BL197" s="17" t="s">
        <v>221</v>
      </c>
      <c r="BM197" s="195" t="s">
        <v>260</v>
      </c>
    </row>
    <row r="198" spans="1:65" s="2" customFormat="1" ht="16.5" customHeight="1">
      <c r="A198" s="34"/>
      <c r="B198" s="35"/>
      <c r="C198" s="183" t="s">
        <v>261</v>
      </c>
      <c r="D198" s="183" t="s">
        <v>131</v>
      </c>
      <c r="E198" s="184" t="s">
        <v>262</v>
      </c>
      <c r="F198" s="185" t="s">
        <v>263</v>
      </c>
      <c r="G198" s="186" t="s">
        <v>243</v>
      </c>
      <c r="H198" s="187">
        <v>1</v>
      </c>
      <c r="I198" s="188"/>
      <c r="J198" s="189">
        <f>ROUND(I198*H198,2)</f>
        <v>0</v>
      </c>
      <c r="K198" s="190"/>
      <c r="L198" s="39"/>
      <c r="M198" s="191" t="s">
        <v>1</v>
      </c>
      <c r="N198" s="192" t="s">
        <v>38</v>
      </c>
      <c r="O198" s="71"/>
      <c r="P198" s="193">
        <f>O198*H198</f>
        <v>0</v>
      </c>
      <c r="Q198" s="193">
        <v>0</v>
      </c>
      <c r="R198" s="193">
        <f>Q198*H198</f>
        <v>0</v>
      </c>
      <c r="S198" s="193">
        <v>0.00156</v>
      </c>
      <c r="T198" s="194">
        <f>S198*H198</f>
        <v>0.00156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221</v>
      </c>
      <c r="AT198" s="195" t="s">
        <v>131</v>
      </c>
      <c r="AU198" s="195" t="s">
        <v>83</v>
      </c>
      <c r="AY198" s="17" t="s">
        <v>128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81</v>
      </c>
      <c r="BK198" s="196">
        <f>ROUND(I198*H198,2)</f>
        <v>0</v>
      </c>
      <c r="BL198" s="17" t="s">
        <v>221</v>
      </c>
      <c r="BM198" s="195" t="s">
        <v>264</v>
      </c>
    </row>
    <row r="199" spans="2:51" s="13" customFormat="1" ht="12">
      <c r="B199" s="197"/>
      <c r="C199" s="198"/>
      <c r="D199" s="199" t="s">
        <v>148</v>
      </c>
      <c r="E199" s="200" t="s">
        <v>1</v>
      </c>
      <c r="F199" s="201" t="s">
        <v>265</v>
      </c>
      <c r="G199" s="198"/>
      <c r="H199" s="200" t="s">
        <v>1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148</v>
      </c>
      <c r="AU199" s="207" t="s">
        <v>83</v>
      </c>
      <c r="AV199" s="13" t="s">
        <v>81</v>
      </c>
      <c r="AW199" s="13" t="s">
        <v>31</v>
      </c>
      <c r="AX199" s="13" t="s">
        <v>73</v>
      </c>
      <c r="AY199" s="207" t="s">
        <v>128</v>
      </c>
    </row>
    <row r="200" spans="2:51" s="14" customFormat="1" ht="12">
      <c r="B200" s="208"/>
      <c r="C200" s="209"/>
      <c r="D200" s="199" t="s">
        <v>148</v>
      </c>
      <c r="E200" s="210" t="s">
        <v>1</v>
      </c>
      <c r="F200" s="211" t="s">
        <v>81</v>
      </c>
      <c r="G200" s="209"/>
      <c r="H200" s="212">
        <v>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148</v>
      </c>
      <c r="AU200" s="218" t="s">
        <v>83</v>
      </c>
      <c r="AV200" s="14" t="s">
        <v>83</v>
      </c>
      <c r="AW200" s="14" t="s">
        <v>31</v>
      </c>
      <c r="AX200" s="14" t="s">
        <v>81</v>
      </c>
      <c r="AY200" s="218" t="s">
        <v>128</v>
      </c>
    </row>
    <row r="201" spans="1:65" s="2" customFormat="1" ht="16.5" customHeight="1">
      <c r="A201" s="34"/>
      <c r="B201" s="35"/>
      <c r="C201" s="183" t="s">
        <v>266</v>
      </c>
      <c r="D201" s="183" t="s">
        <v>131</v>
      </c>
      <c r="E201" s="184" t="s">
        <v>267</v>
      </c>
      <c r="F201" s="185" t="s">
        <v>268</v>
      </c>
      <c r="G201" s="186" t="s">
        <v>243</v>
      </c>
      <c r="H201" s="187">
        <v>2</v>
      </c>
      <c r="I201" s="188"/>
      <c r="J201" s="189">
        <f>ROUND(I201*H201,2)</f>
        <v>0</v>
      </c>
      <c r="K201" s="190"/>
      <c r="L201" s="39"/>
      <c r="M201" s="191" t="s">
        <v>1</v>
      </c>
      <c r="N201" s="192" t="s">
        <v>38</v>
      </c>
      <c r="O201" s="71"/>
      <c r="P201" s="193">
        <f>O201*H201</f>
        <v>0</v>
      </c>
      <c r="Q201" s="193">
        <v>0</v>
      </c>
      <c r="R201" s="193">
        <f>Q201*H201</f>
        <v>0</v>
      </c>
      <c r="S201" s="193">
        <v>0.00086</v>
      </c>
      <c r="T201" s="194">
        <f>S201*H201</f>
        <v>0.00172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221</v>
      </c>
      <c r="AT201" s="195" t="s">
        <v>131</v>
      </c>
      <c r="AU201" s="195" t="s">
        <v>83</v>
      </c>
      <c r="AY201" s="17" t="s">
        <v>128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81</v>
      </c>
      <c r="BK201" s="196">
        <f>ROUND(I201*H201,2)</f>
        <v>0</v>
      </c>
      <c r="BL201" s="17" t="s">
        <v>221</v>
      </c>
      <c r="BM201" s="195" t="s">
        <v>269</v>
      </c>
    </row>
    <row r="202" spans="2:51" s="13" customFormat="1" ht="12">
      <c r="B202" s="197"/>
      <c r="C202" s="198"/>
      <c r="D202" s="199" t="s">
        <v>148</v>
      </c>
      <c r="E202" s="200" t="s">
        <v>1</v>
      </c>
      <c r="F202" s="201" t="s">
        <v>168</v>
      </c>
      <c r="G202" s="198"/>
      <c r="H202" s="200" t="s">
        <v>1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148</v>
      </c>
      <c r="AU202" s="207" t="s">
        <v>83</v>
      </c>
      <c r="AV202" s="13" t="s">
        <v>81</v>
      </c>
      <c r="AW202" s="13" t="s">
        <v>31</v>
      </c>
      <c r="AX202" s="13" t="s">
        <v>73</v>
      </c>
      <c r="AY202" s="207" t="s">
        <v>128</v>
      </c>
    </row>
    <row r="203" spans="2:51" s="14" customFormat="1" ht="12">
      <c r="B203" s="208"/>
      <c r="C203" s="209"/>
      <c r="D203" s="199" t="s">
        <v>148</v>
      </c>
      <c r="E203" s="210" t="s">
        <v>1</v>
      </c>
      <c r="F203" s="211" t="s">
        <v>81</v>
      </c>
      <c r="G203" s="209"/>
      <c r="H203" s="212">
        <v>1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148</v>
      </c>
      <c r="AU203" s="218" t="s">
        <v>83</v>
      </c>
      <c r="AV203" s="14" t="s">
        <v>83</v>
      </c>
      <c r="AW203" s="14" t="s">
        <v>31</v>
      </c>
      <c r="AX203" s="14" t="s">
        <v>73</v>
      </c>
      <c r="AY203" s="218" t="s">
        <v>128</v>
      </c>
    </row>
    <row r="204" spans="2:51" s="13" customFormat="1" ht="12">
      <c r="B204" s="197"/>
      <c r="C204" s="198"/>
      <c r="D204" s="199" t="s">
        <v>148</v>
      </c>
      <c r="E204" s="200" t="s">
        <v>1</v>
      </c>
      <c r="F204" s="201" t="s">
        <v>270</v>
      </c>
      <c r="G204" s="198"/>
      <c r="H204" s="200" t="s">
        <v>1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148</v>
      </c>
      <c r="AU204" s="207" t="s">
        <v>83</v>
      </c>
      <c r="AV204" s="13" t="s">
        <v>81</v>
      </c>
      <c r="AW204" s="13" t="s">
        <v>31</v>
      </c>
      <c r="AX204" s="13" t="s">
        <v>73</v>
      </c>
      <c r="AY204" s="207" t="s">
        <v>128</v>
      </c>
    </row>
    <row r="205" spans="2:51" s="14" customFormat="1" ht="12">
      <c r="B205" s="208"/>
      <c r="C205" s="209"/>
      <c r="D205" s="199" t="s">
        <v>148</v>
      </c>
      <c r="E205" s="210" t="s">
        <v>1</v>
      </c>
      <c r="F205" s="211" t="s">
        <v>81</v>
      </c>
      <c r="G205" s="209"/>
      <c r="H205" s="212">
        <v>1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148</v>
      </c>
      <c r="AU205" s="218" t="s">
        <v>83</v>
      </c>
      <c r="AV205" s="14" t="s">
        <v>83</v>
      </c>
      <c r="AW205" s="14" t="s">
        <v>31</v>
      </c>
      <c r="AX205" s="14" t="s">
        <v>73</v>
      </c>
      <c r="AY205" s="218" t="s">
        <v>128</v>
      </c>
    </row>
    <row r="206" spans="2:51" s="15" customFormat="1" ht="12">
      <c r="B206" s="219"/>
      <c r="C206" s="220"/>
      <c r="D206" s="199" t="s">
        <v>148</v>
      </c>
      <c r="E206" s="221" t="s">
        <v>1</v>
      </c>
      <c r="F206" s="222" t="s">
        <v>170</v>
      </c>
      <c r="G206" s="220"/>
      <c r="H206" s="223">
        <v>2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148</v>
      </c>
      <c r="AU206" s="229" t="s">
        <v>83</v>
      </c>
      <c r="AV206" s="15" t="s">
        <v>135</v>
      </c>
      <c r="AW206" s="15" t="s">
        <v>31</v>
      </c>
      <c r="AX206" s="15" t="s">
        <v>81</v>
      </c>
      <c r="AY206" s="229" t="s">
        <v>128</v>
      </c>
    </row>
    <row r="207" spans="1:65" s="2" customFormat="1" ht="24.15" customHeight="1">
      <c r="A207" s="34"/>
      <c r="B207" s="35"/>
      <c r="C207" s="183" t="s">
        <v>271</v>
      </c>
      <c r="D207" s="183" t="s">
        <v>131</v>
      </c>
      <c r="E207" s="184" t="s">
        <v>272</v>
      </c>
      <c r="F207" s="185" t="s">
        <v>273</v>
      </c>
      <c r="G207" s="186" t="s">
        <v>143</v>
      </c>
      <c r="H207" s="187">
        <v>1</v>
      </c>
      <c r="I207" s="188"/>
      <c r="J207" s="189">
        <f aca="true" t="shared" si="0" ref="J207:J212">ROUND(I207*H207,2)</f>
        <v>0</v>
      </c>
      <c r="K207" s="190"/>
      <c r="L207" s="39"/>
      <c r="M207" s="191" t="s">
        <v>1</v>
      </c>
      <c r="N207" s="192" t="s">
        <v>38</v>
      </c>
      <c r="O207" s="71"/>
      <c r="P207" s="193">
        <f aca="true" t="shared" si="1" ref="P207:P212">O207*H207</f>
        <v>0</v>
      </c>
      <c r="Q207" s="193">
        <v>4E-05</v>
      </c>
      <c r="R207" s="193">
        <f aca="true" t="shared" si="2" ref="R207:R212">Q207*H207</f>
        <v>4E-05</v>
      </c>
      <c r="S207" s="193">
        <v>0</v>
      </c>
      <c r="T207" s="194">
        <f aca="true" t="shared" si="3" ref="T207:T212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5" t="s">
        <v>221</v>
      </c>
      <c r="AT207" s="195" t="s">
        <v>131</v>
      </c>
      <c r="AU207" s="195" t="s">
        <v>83</v>
      </c>
      <c r="AY207" s="17" t="s">
        <v>128</v>
      </c>
      <c r="BE207" s="196">
        <f aca="true" t="shared" si="4" ref="BE207:BE212">IF(N207="základní",J207,0)</f>
        <v>0</v>
      </c>
      <c r="BF207" s="196">
        <f aca="true" t="shared" si="5" ref="BF207:BF212">IF(N207="snížená",J207,0)</f>
        <v>0</v>
      </c>
      <c r="BG207" s="196">
        <f aca="true" t="shared" si="6" ref="BG207:BG212">IF(N207="zákl. přenesená",J207,0)</f>
        <v>0</v>
      </c>
      <c r="BH207" s="196">
        <f aca="true" t="shared" si="7" ref="BH207:BH212">IF(N207="sníž. přenesená",J207,0)</f>
        <v>0</v>
      </c>
      <c r="BI207" s="196">
        <f aca="true" t="shared" si="8" ref="BI207:BI212">IF(N207="nulová",J207,0)</f>
        <v>0</v>
      </c>
      <c r="BJ207" s="17" t="s">
        <v>81</v>
      </c>
      <c r="BK207" s="196">
        <f aca="true" t="shared" si="9" ref="BK207:BK212">ROUND(I207*H207,2)</f>
        <v>0</v>
      </c>
      <c r="BL207" s="17" t="s">
        <v>221</v>
      </c>
      <c r="BM207" s="195" t="s">
        <v>274</v>
      </c>
    </row>
    <row r="208" spans="1:65" s="2" customFormat="1" ht="16.5" customHeight="1">
      <c r="A208" s="34"/>
      <c r="B208" s="35"/>
      <c r="C208" s="230" t="s">
        <v>275</v>
      </c>
      <c r="D208" s="230" t="s">
        <v>235</v>
      </c>
      <c r="E208" s="231" t="s">
        <v>276</v>
      </c>
      <c r="F208" s="232" t="s">
        <v>277</v>
      </c>
      <c r="G208" s="233" t="s">
        <v>143</v>
      </c>
      <c r="H208" s="234">
        <v>1</v>
      </c>
      <c r="I208" s="235"/>
      <c r="J208" s="236">
        <f t="shared" si="0"/>
        <v>0</v>
      </c>
      <c r="K208" s="237"/>
      <c r="L208" s="238"/>
      <c r="M208" s="239" t="s">
        <v>1</v>
      </c>
      <c r="N208" s="240" t="s">
        <v>38</v>
      </c>
      <c r="O208" s="71"/>
      <c r="P208" s="193">
        <f t="shared" si="1"/>
        <v>0</v>
      </c>
      <c r="Q208" s="193">
        <v>0.00147</v>
      </c>
      <c r="R208" s="193">
        <f t="shared" si="2"/>
        <v>0.00147</v>
      </c>
      <c r="S208" s="193">
        <v>0</v>
      </c>
      <c r="T208" s="194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238</v>
      </c>
      <c r="AT208" s="195" t="s">
        <v>235</v>
      </c>
      <c r="AU208" s="195" t="s">
        <v>83</v>
      </c>
      <c r="AY208" s="17" t="s">
        <v>128</v>
      </c>
      <c r="BE208" s="196">
        <f t="shared" si="4"/>
        <v>0</v>
      </c>
      <c r="BF208" s="196">
        <f t="shared" si="5"/>
        <v>0</v>
      </c>
      <c r="BG208" s="196">
        <f t="shared" si="6"/>
        <v>0</v>
      </c>
      <c r="BH208" s="196">
        <f t="shared" si="7"/>
        <v>0</v>
      </c>
      <c r="BI208" s="196">
        <f t="shared" si="8"/>
        <v>0</v>
      </c>
      <c r="BJ208" s="17" t="s">
        <v>81</v>
      </c>
      <c r="BK208" s="196">
        <f t="shared" si="9"/>
        <v>0</v>
      </c>
      <c r="BL208" s="17" t="s">
        <v>221</v>
      </c>
      <c r="BM208" s="195" t="s">
        <v>278</v>
      </c>
    </row>
    <row r="209" spans="1:65" s="2" customFormat="1" ht="24.15" customHeight="1">
      <c r="A209" s="34"/>
      <c r="B209" s="35"/>
      <c r="C209" s="183" t="s">
        <v>279</v>
      </c>
      <c r="D209" s="183" t="s">
        <v>131</v>
      </c>
      <c r="E209" s="184" t="s">
        <v>280</v>
      </c>
      <c r="F209" s="185" t="s">
        <v>281</v>
      </c>
      <c r="G209" s="186" t="s">
        <v>143</v>
      </c>
      <c r="H209" s="187">
        <v>1</v>
      </c>
      <c r="I209" s="188"/>
      <c r="J209" s="189">
        <f t="shared" si="0"/>
        <v>0</v>
      </c>
      <c r="K209" s="190"/>
      <c r="L209" s="39"/>
      <c r="M209" s="191" t="s">
        <v>1</v>
      </c>
      <c r="N209" s="192" t="s">
        <v>38</v>
      </c>
      <c r="O209" s="71"/>
      <c r="P209" s="193">
        <f t="shared" si="1"/>
        <v>0</v>
      </c>
      <c r="Q209" s="193">
        <v>0.00012</v>
      </c>
      <c r="R209" s="193">
        <f t="shared" si="2"/>
        <v>0.00012</v>
      </c>
      <c r="S209" s="193">
        <v>0</v>
      </c>
      <c r="T209" s="194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221</v>
      </c>
      <c r="AT209" s="195" t="s">
        <v>131</v>
      </c>
      <c r="AU209" s="195" t="s">
        <v>83</v>
      </c>
      <c r="AY209" s="17" t="s">
        <v>128</v>
      </c>
      <c r="BE209" s="196">
        <f t="shared" si="4"/>
        <v>0</v>
      </c>
      <c r="BF209" s="196">
        <f t="shared" si="5"/>
        <v>0</v>
      </c>
      <c r="BG209" s="196">
        <f t="shared" si="6"/>
        <v>0</v>
      </c>
      <c r="BH209" s="196">
        <f t="shared" si="7"/>
        <v>0</v>
      </c>
      <c r="BI209" s="196">
        <f t="shared" si="8"/>
        <v>0</v>
      </c>
      <c r="BJ209" s="17" t="s">
        <v>81</v>
      </c>
      <c r="BK209" s="196">
        <f t="shared" si="9"/>
        <v>0</v>
      </c>
      <c r="BL209" s="17" t="s">
        <v>221</v>
      </c>
      <c r="BM209" s="195" t="s">
        <v>282</v>
      </c>
    </row>
    <row r="210" spans="1:65" s="2" customFormat="1" ht="16.5" customHeight="1">
      <c r="A210" s="34"/>
      <c r="B210" s="35"/>
      <c r="C210" s="230" t="s">
        <v>283</v>
      </c>
      <c r="D210" s="230" t="s">
        <v>235</v>
      </c>
      <c r="E210" s="231" t="s">
        <v>284</v>
      </c>
      <c r="F210" s="232" t="s">
        <v>285</v>
      </c>
      <c r="G210" s="233" t="s">
        <v>143</v>
      </c>
      <c r="H210" s="234">
        <v>1</v>
      </c>
      <c r="I210" s="235"/>
      <c r="J210" s="236">
        <f t="shared" si="0"/>
        <v>0</v>
      </c>
      <c r="K210" s="237"/>
      <c r="L210" s="238"/>
      <c r="M210" s="239" t="s">
        <v>1</v>
      </c>
      <c r="N210" s="240" t="s">
        <v>38</v>
      </c>
      <c r="O210" s="71"/>
      <c r="P210" s="193">
        <f t="shared" si="1"/>
        <v>0</v>
      </c>
      <c r="Q210" s="193">
        <v>0.0018</v>
      </c>
      <c r="R210" s="193">
        <f t="shared" si="2"/>
        <v>0.0018</v>
      </c>
      <c r="S210" s="193">
        <v>0</v>
      </c>
      <c r="T210" s="194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238</v>
      </c>
      <c r="AT210" s="195" t="s">
        <v>235</v>
      </c>
      <c r="AU210" s="195" t="s">
        <v>83</v>
      </c>
      <c r="AY210" s="17" t="s">
        <v>128</v>
      </c>
      <c r="BE210" s="196">
        <f t="shared" si="4"/>
        <v>0</v>
      </c>
      <c r="BF210" s="196">
        <f t="shared" si="5"/>
        <v>0</v>
      </c>
      <c r="BG210" s="196">
        <f t="shared" si="6"/>
        <v>0</v>
      </c>
      <c r="BH210" s="196">
        <f t="shared" si="7"/>
        <v>0</v>
      </c>
      <c r="BI210" s="196">
        <f t="shared" si="8"/>
        <v>0</v>
      </c>
      <c r="BJ210" s="17" t="s">
        <v>81</v>
      </c>
      <c r="BK210" s="196">
        <f t="shared" si="9"/>
        <v>0</v>
      </c>
      <c r="BL210" s="17" t="s">
        <v>221</v>
      </c>
      <c r="BM210" s="195" t="s">
        <v>286</v>
      </c>
    </row>
    <row r="211" spans="1:65" s="2" customFormat="1" ht="16.5" customHeight="1">
      <c r="A211" s="34"/>
      <c r="B211" s="35"/>
      <c r="C211" s="230" t="s">
        <v>287</v>
      </c>
      <c r="D211" s="230" t="s">
        <v>235</v>
      </c>
      <c r="E211" s="231" t="s">
        <v>288</v>
      </c>
      <c r="F211" s="232" t="s">
        <v>289</v>
      </c>
      <c r="G211" s="233" t="s">
        <v>290</v>
      </c>
      <c r="H211" s="234">
        <v>1</v>
      </c>
      <c r="I211" s="235"/>
      <c r="J211" s="236">
        <f t="shared" si="0"/>
        <v>0</v>
      </c>
      <c r="K211" s="237"/>
      <c r="L211" s="238"/>
      <c r="M211" s="239" t="s">
        <v>1</v>
      </c>
      <c r="N211" s="240" t="s">
        <v>38</v>
      </c>
      <c r="O211" s="71"/>
      <c r="P211" s="193">
        <f t="shared" si="1"/>
        <v>0</v>
      </c>
      <c r="Q211" s="193">
        <v>0.00098</v>
      </c>
      <c r="R211" s="193">
        <f t="shared" si="2"/>
        <v>0.00098</v>
      </c>
      <c r="S211" s="193">
        <v>0</v>
      </c>
      <c r="T211" s="194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238</v>
      </c>
      <c r="AT211" s="195" t="s">
        <v>235</v>
      </c>
      <c r="AU211" s="195" t="s">
        <v>83</v>
      </c>
      <c r="AY211" s="17" t="s">
        <v>128</v>
      </c>
      <c r="BE211" s="196">
        <f t="shared" si="4"/>
        <v>0</v>
      </c>
      <c r="BF211" s="196">
        <f t="shared" si="5"/>
        <v>0</v>
      </c>
      <c r="BG211" s="196">
        <f t="shared" si="6"/>
        <v>0</v>
      </c>
      <c r="BH211" s="196">
        <f t="shared" si="7"/>
        <v>0</v>
      </c>
      <c r="BI211" s="196">
        <f t="shared" si="8"/>
        <v>0</v>
      </c>
      <c r="BJ211" s="17" t="s">
        <v>81</v>
      </c>
      <c r="BK211" s="196">
        <f t="shared" si="9"/>
        <v>0</v>
      </c>
      <c r="BL211" s="17" t="s">
        <v>221</v>
      </c>
      <c r="BM211" s="195" t="s">
        <v>291</v>
      </c>
    </row>
    <row r="212" spans="1:65" s="2" customFormat="1" ht="16.5" customHeight="1">
      <c r="A212" s="34"/>
      <c r="B212" s="35"/>
      <c r="C212" s="183" t="s">
        <v>292</v>
      </c>
      <c r="D212" s="183" t="s">
        <v>131</v>
      </c>
      <c r="E212" s="184" t="s">
        <v>293</v>
      </c>
      <c r="F212" s="185" t="s">
        <v>294</v>
      </c>
      <c r="G212" s="186" t="s">
        <v>143</v>
      </c>
      <c r="H212" s="187">
        <v>1</v>
      </c>
      <c r="I212" s="188"/>
      <c r="J212" s="189">
        <f t="shared" si="0"/>
        <v>0</v>
      </c>
      <c r="K212" s="190"/>
      <c r="L212" s="39"/>
      <c r="M212" s="191" t="s">
        <v>1</v>
      </c>
      <c r="N212" s="192" t="s">
        <v>38</v>
      </c>
      <c r="O212" s="71"/>
      <c r="P212" s="193">
        <f t="shared" si="1"/>
        <v>0</v>
      </c>
      <c r="Q212" s="193">
        <v>0</v>
      </c>
      <c r="R212" s="193">
        <f t="shared" si="2"/>
        <v>0</v>
      </c>
      <c r="S212" s="193">
        <v>0.00122</v>
      </c>
      <c r="T212" s="194">
        <f t="shared" si="3"/>
        <v>0.00122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221</v>
      </c>
      <c r="AT212" s="195" t="s">
        <v>131</v>
      </c>
      <c r="AU212" s="195" t="s">
        <v>83</v>
      </c>
      <c r="AY212" s="17" t="s">
        <v>128</v>
      </c>
      <c r="BE212" s="196">
        <f t="shared" si="4"/>
        <v>0</v>
      </c>
      <c r="BF212" s="196">
        <f t="shared" si="5"/>
        <v>0</v>
      </c>
      <c r="BG212" s="196">
        <f t="shared" si="6"/>
        <v>0</v>
      </c>
      <c r="BH212" s="196">
        <f t="shared" si="7"/>
        <v>0</v>
      </c>
      <c r="BI212" s="196">
        <f t="shared" si="8"/>
        <v>0</v>
      </c>
      <c r="BJ212" s="17" t="s">
        <v>81</v>
      </c>
      <c r="BK212" s="196">
        <f t="shared" si="9"/>
        <v>0</v>
      </c>
      <c r="BL212" s="17" t="s">
        <v>221</v>
      </c>
      <c r="BM212" s="195" t="s">
        <v>295</v>
      </c>
    </row>
    <row r="213" spans="2:51" s="13" customFormat="1" ht="12">
      <c r="B213" s="197"/>
      <c r="C213" s="198"/>
      <c r="D213" s="199" t="s">
        <v>148</v>
      </c>
      <c r="E213" s="200" t="s">
        <v>1</v>
      </c>
      <c r="F213" s="201" t="s">
        <v>270</v>
      </c>
      <c r="G213" s="198"/>
      <c r="H213" s="200" t="s">
        <v>1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148</v>
      </c>
      <c r="AU213" s="207" t="s">
        <v>83</v>
      </c>
      <c r="AV213" s="13" t="s">
        <v>81</v>
      </c>
      <c r="AW213" s="13" t="s">
        <v>31</v>
      </c>
      <c r="AX213" s="13" t="s">
        <v>73</v>
      </c>
      <c r="AY213" s="207" t="s">
        <v>128</v>
      </c>
    </row>
    <row r="214" spans="2:51" s="14" customFormat="1" ht="12">
      <c r="B214" s="208"/>
      <c r="C214" s="209"/>
      <c r="D214" s="199" t="s">
        <v>148</v>
      </c>
      <c r="E214" s="210" t="s">
        <v>1</v>
      </c>
      <c r="F214" s="211" t="s">
        <v>81</v>
      </c>
      <c r="G214" s="209"/>
      <c r="H214" s="212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148</v>
      </c>
      <c r="AU214" s="218" t="s">
        <v>83</v>
      </c>
      <c r="AV214" s="14" t="s">
        <v>83</v>
      </c>
      <c r="AW214" s="14" t="s">
        <v>31</v>
      </c>
      <c r="AX214" s="14" t="s">
        <v>81</v>
      </c>
      <c r="AY214" s="218" t="s">
        <v>128</v>
      </c>
    </row>
    <row r="215" spans="1:65" s="2" customFormat="1" ht="21.75" customHeight="1">
      <c r="A215" s="34"/>
      <c r="B215" s="35"/>
      <c r="C215" s="183" t="s">
        <v>238</v>
      </c>
      <c r="D215" s="183" t="s">
        <v>131</v>
      </c>
      <c r="E215" s="184" t="s">
        <v>296</v>
      </c>
      <c r="F215" s="185" t="s">
        <v>297</v>
      </c>
      <c r="G215" s="186" t="s">
        <v>143</v>
      </c>
      <c r="H215" s="187">
        <v>1</v>
      </c>
      <c r="I215" s="188"/>
      <c r="J215" s="189">
        <f>ROUND(I215*H215,2)</f>
        <v>0</v>
      </c>
      <c r="K215" s="190"/>
      <c r="L215" s="39"/>
      <c r="M215" s="191" t="s">
        <v>1</v>
      </c>
      <c r="N215" s="192" t="s">
        <v>38</v>
      </c>
      <c r="O215" s="71"/>
      <c r="P215" s="193">
        <f>O215*H215</f>
        <v>0</v>
      </c>
      <c r="Q215" s="193">
        <v>0.00015</v>
      </c>
      <c r="R215" s="193">
        <f>Q215*H215</f>
        <v>0.00015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221</v>
      </c>
      <c r="AT215" s="195" t="s">
        <v>131</v>
      </c>
      <c r="AU215" s="195" t="s">
        <v>83</v>
      </c>
      <c r="AY215" s="17" t="s">
        <v>128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81</v>
      </c>
      <c r="BK215" s="196">
        <f>ROUND(I215*H215,2)</f>
        <v>0</v>
      </c>
      <c r="BL215" s="17" t="s">
        <v>221</v>
      </c>
      <c r="BM215" s="195" t="s">
        <v>298</v>
      </c>
    </row>
    <row r="216" spans="2:51" s="13" customFormat="1" ht="12">
      <c r="B216" s="197"/>
      <c r="C216" s="198"/>
      <c r="D216" s="199" t="s">
        <v>148</v>
      </c>
      <c r="E216" s="200" t="s">
        <v>1</v>
      </c>
      <c r="F216" s="201" t="s">
        <v>270</v>
      </c>
      <c r="G216" s="198"/>
      <c r="H216" s="200" t="s">
        <v>1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148</v>
      </c>
      <c r="AU216" s="207" t="s">
        <v>83</v>
      </c>
      <c r="AV216" s="13" t="s">
        <v>81</v>
      </c>
      <c r="AW216" s="13" t="s">
        <v>31</v>
      </c>
      <c r="AX216" s="13" t="s">
        <v>73</v>
      </c>
      <c r="AY216" s="207" t="s">
        <v>128</v>
      </c>
    </row>
    <row r="217" spans="2:51" s="14" customFormat="1" ht="12">
      <c r="B217" s="208"/>
      <c r="C217" s="209"/>
      <c r="D217" s="199" t="s">
        <v>148</v>
      </c>
      <c r="E217" s="210" t="s">
        <v>1</v>
      </c>
      <c r="F217" s="211" t="s">
        <v>81</v>
      </c>
      <c r="G217" s="209"/>
      <c r="H217" s="212">
        <v>1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148</v>
      </c>
      <c r="AU217" s="218" t="s">
        <v>83</v>
      </c>
      <c r="AV217" s="14" t="s">
        <v>83</v>
      </c>
      <c r="AW217" s="14" t="s">
        <v>31</v>
      </c>
      <c r="AX217" s="14" t="s">
        <v>81</v>
      </c>
      <c r="AY217" s="218" t="s">
        <v>128</v>
      </c>
    </row>
    <row r="218" spans="1:65" s="2" customFormat="1" ht="24.15" customHeight="1">
      <c r="A218" s="34"/>
      <c r="B218" s="35"/>
      <c r="C218" s="230" t="s">
        <v>299</v>
      </c>
      <c r="D218" s="230" t="s">
        <v>235</v>
      </c>
      <c r="E218" s="231" t="s">
        <v>300</v>
      </c>
      <c r="F218" s="232" t="s">
        <v>301</v>
      </c>
      <c r="G218" s="233" t="s">
        <v>143</v>
      </c>
      <c r="H218" s="234">
        <v>1</v>
      </c>
      <c r="I218" s="235"/>
      <c r="J218" s="236">
        <f>ROUND(I218*H218,2)</f>
        <v>0</v>
      </c>
      <c r="K218" s="237"/>
      <c r="L218" s="238"/>
      <c r="M218" s="239" t="s">
        <v>1</v>
      </c>
      <c r="N218" s="240" t="s">
        <v>38</v>
      </c>
      <c r="O218" s="71"/>
      <c r="P218" s="193">
        <f>O218*H218</f>
        <v>0</v>
      </c>
      <c r="Q218" s="193">
        <v>0.00018</v>
      </c>
      <c r="R218" s="193">
        <f>Q218*H218</f>
        <v>0.00018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238</v>
      </c>
      <c r="AT218" s="195" t="s">
        <v>235</v>
      </c>
      <c r="AU218" s="195" t="s">
        <v>83</v>
      </c>
      <c r="AY218" s="17" t="s">
        <v>128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81</v>
      </c>
      <c r="BK218" s="196">
        <f>ROUND(I218*H218,2)</f>
        <v>0</v>
      </c>
      <c r="BL218" s="17" t="s">
        <v>221</v>
      </c>
      <c r="BM218" s="195" t="s">
        <v>302</v>
      </c>
    </row>
    <row r="219" spans="1:65" s="2" customFormat="1" ht="24.15" customHeight="1">
      <c r="A219" s="34"/>
      <c r="B219" s="35"/>
      <c r="C219" s="183" t="s">
        <v>303</v>
      </c>
      <c r="D219" s="183" t="s">
        <v>131</v>
      </c>
      <c r="E219" s="184" t="s">
        <v>304</v>
      </c>
      <c r="F219" s="185" t="s">
        <v>305</v>
      </c>
      <c r="G219" s="186" t="s">
        <v>143</v>
      </c>
      <c r="H219" s="187">
        <v>1</v>
      </c>
      <c r="I219" s="188"/>
      <c r="J219" s="189">
        <f>ROUND(I219*H219,2)</f>
        <v>0</v>
      </c>
      <c r="K219" s="190"/>
      <c r="L219" s="39"/>
      <c r="M219" s="191" t="s">
        <v>1</v>
      </c>
      <c r="N219" s="192" t="s">
        <v>38</v>
      </c>
      <c r="O219" s="71"/>
      <c r="P219" s="193">
        <f>O219*H219</f>
        <v>0</v>
      </c>
      <c r="Q219" s="193">
        <v>0.00028</v>
      </c>
      <c r="R219" s="193">
        <f>Q219*H219</f>
        <v>0.00028</v>
      </c>
      <c r="S219" s="193">
        <v>0</v>
      </c>
      <c r="T219" s="19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221</v>
      </c>
      <c r="AT219" s="195" t="s">
        <v>131</v>
      </c>
      <c r="AU219" s="195" t="s">
        <v>83</v>
      </c>
      <c r="AY219" s="17" t="s">
        <v>128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7" t="s">
        <v>81</v>
      </c>
      <c r="BK219" s="196">
        <f>ROUND(I219*H219,2)</f>
        <v>0</v>
      </c>
      <c r="BL219" s="17" t="s">
        <v>221</v>
      </c>
      <c r="BM219" s="195" t="s">
        <v>306</v>
      </c>
    </row>
    <row r="220" spans="1:65" s="2" customFormat="1" ht="24.15" customHeight="1">
      <c r="A220" s="34"/>
      <c r="B220" s="35"/>
      <c r="C220" s="230" t="s">
        <v>307</v>
      </c>
      <c r="D220" s="230" t="s">
        <v>235</v>
      </c>
      <c r="E220" s="231" t="s">
        <v>308</v>
      </c>
      <c r="F220" s="232" t="s">
        <v>309</v>
      </c>
      <c r="G220" s="233" t="s">
        <v>143</v>
      </c>
      <c r="H220" s="234">
        <v>1</v>
      </c>
      <c r="I220" s="235"/>
      <c r="J220" s="236">
        <f>ROUND(I220*H220,2)</f>
        <v>0</v>
      </c>
      <c r="K220" s="237"/>
      <c r="L220" s="238"/>
      <c r="M220" s="239" t="s">
        <v>1</v>
      </c>
      <c r="N220" s="240" t="s">
        <v>38</v>
      </c>
      <c r="O220" s="71"/>
      <c r="P220" s="193">
        <f>O220*H220</f>
        <v>0</v>
      </c>
      <c r="Q220" s="193">
        <v>0.00026</v>
      </c>
      <c r="R220" s="193">
        <f>Q220*H220</f>
        <v>0.00026</v>
      </c>
      <c r="S220" s="193">
        <v>0</v>
      </c>
      <c r="T220" s="19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238</v>
      </c>
      <c r="AT220" s="195" t="s">
        <v>235</v>
      </c>
      <c r="AU220" s="195" t="s">
        <v>83</v>
      </c>
      <c r="AY220" s="17" t="s">
        <v>128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7" t="s">
        <v>81</v>
      </c>
      <c r="BK220" s="196">
        <f>ROUND(I220*H220,2)</f>
        <v>0</v>
      </c>
      <c r="BL220" s="17" t="s">
        <v>221</v>
      </c>
      <c r="BM220" s="195" t="s">
        <v>310</v>
      </c>
    </row>
    <row r="221" spans="1:65" s="2" customFormat="1" ht="33" customHeight="1">
      <c r="A221" s="34"/>
      <c r="B221" s="35"/>
      <c r="C221" s="183" t="s">
        <v>311</v>
      </c>
      <c r="D221" s="183" t="s">
        <v>131</v>
      </c>
      <c r="E221" s="184" t="s">
        <v>312</v>
      </c>
      <c r="F221" s="185" t="s">
        <v>313</v>
      </c>
      <c r="G221" s="186" t="s">
        <v>186</v>
      </c>
      <c r="H221" s="187">
        <v>0.007</v>
      </c>
      <c r="I221" s="188"/>
      <c r="J221" s="189">
        <f>ROUND(I221*H221,2)</f>
        <v>0</v>
      </c>
      <c r="K221" s="190"/>
      <c r="L221" s="39"/>
      <c r="M221" s="191" t="s">
        <v>1</v>
      </c>
      <c r="N221" s="192" t="s">
        <v>38</v>
      </c>
      <c r="O221" s="71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221</v>
      </c>
      <c r="AT221" s="195" t="s">
        <v>131</v>
      </c>
      <c r="AU221" s="195" t="s">
        <v>83</v>
      </c>
      <c r="AY221" s="17" t="s">
        <v>128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7" t="s">
        <v>81</v>
      </c>
      <c r="BK221" s="196">
        <f>ROUND(I221*H221,2)</f>
        <v>0</v>
      </c>
      <c r="BL221" s="17" t="s">
        <v>221</v>
      </c>
      <c r="BM221" s="195" t="s">
        <v>314</v>
      </c>
    </row>
    <row r="222" spans="1:65" s="2" customFormat="1" ht="24.15" customHeight="1">
      <c r="A222" s="34"/>
      <c r="B222" s="35"/>
      <c r="C222" s="183" t="s">
        <v>315</v>
      </c>
      <c r="D222" s="183" t="s">
        <v>131</v>
      </c>
      <c r="E222" s="184" t="s">
        <v>316</v>
      </c>
      <c r="F222" s="185" t="s">
        <v>317</v>
      </c>
      <c r="G222" s="186" t="s">
        <v>186</v>
      </c>
      <c r="H222" s="187">
        <v>0.007</v>
      </c>
      <c r="I222" s="188"/>
      <c r="J222" s="189">
        <f>ROUND(I222*H222,2)</f>
        <v>0</v>
      </c>
      <c r="K222" s="190"/>
      <c r="L222" s="39"/>
      <c r="M222" s="191" t="s">
        <v>1</v>
      </c>
      <c r="N222" s="192" t="s">
        <v>38</v>
      </c>
      <c r="O222" s="71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221</v>
      </c>
      <c r="AT222" s="195" t="s">
        <v>131</v>
      </c>
      <c r="AU222" s="195" t="s">
        <v>83</v>
      </c>
      <c r="AY222" s="17" t="s">
        <v>128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7" t="s">
        <v>81</v>
      </c>
      <c r="BK222" s="196">
        <f>ROUND(I222*H222,2)</f>
        <v>0</v>
      </c>
      <c r="BL222" s="17" t="s">
        <v>221</v>
      </c>
      <c r="BM222" s="195" t="s">
        <v>318</v>
      </c>
    </row>
    <row r="223" spans="2:63" s="12" customFormat="1" ht="22.95" customHeight="1">
      <c r="B223" s="167"/>
      <c r="C223" s="168"/>
      <c r="D223" s="169" t="s">
        <v>72</v>
      </c>
      <c r="E223" s="181" t="s">
        <v>319</v>
      </c>
      <c r="F223" s="181" t="s">
        <v>320</v>
      </c>
      <c r="G223" s="168"/>
      <c r="H223" s="168"/>
      <c r="I223" s="171"/>
      <c r="J223" s="182">
        <f>BK223</f>
        <v>0</v>
      </c>
      <c r="K223" s="168"/>
      <c r="L223" s="173"/>
      <c r="M223" s="174"/>
      <c r="N223" s="175"/>
      <c r="O223" s="175"/>
      <c r="P223" s="176">
        <f>SUM(P224:P239)</f>
        <v>0</v>
      </c>
      <c r="Q223" s="175"/>
      <c r="R223" s="176">
        <f>SUM(R224:R239)</f>
        <v>0</v>
      </c>
      <c r="S223" s="175"/>
      <c r="T223" s="177">
        <f>SUM(T224:T239)</f>
        <v>0.29155000000000003</v>
      </c>
      <c r="AR223" s="178" t="s">
        <v>83</v>
      </c>
      <c r="AT223" s="179" t="s">
        <v>72</v>
      </c>
      <c r="AU223" s="179" t="s">
        <v>81</v>
      </c>
      <c r="AY223" s="178" t="s">
        <v>128</v>
      </c>
      <c r="BK223" s="180">
        <f>SUM(BK224:BK239)</f>
        <v>0</v>
      </c>
    </row>
    <row r="224" spans="1:65" s="2" customFormat="1" ht="24.15" customHeight="1">
      <c r="A224" s="34"/>
      <c r="B224" s="35"/>
      <c r="C224" s="183" t="s">
        <v>321</v>
      </c>
      <c r="D224" s="183" t="s">
        <v>131</v>
      </c>
      <c r="E224" s="184" t="s">
        <v>322</v>
      </c>
      <c r="F224" s="185" t="s">
        <v>323</v>
      </c>
      <c r="G224" s="186" t="s">
        <v>143</v>
      </c>
      <c r="H224" s="187">
        <v>2</v>
      </c>
      <c r="I224" s="188"/>
      <c r="J224" s="189">
        <f>ROUND(I224*H224,2)</f>
        <v>0</v>
      </c>
      <c r="K224" s="190"/>
      <c r="L224" s="39"/>
      <c r="M224" s="191" t="s">
        <v>1</v>
      </c>
      <c r="N224" s="192" t="s">
        <v>38</v>
      </c>
      <c r="O224" s="71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221</v>
      </c>
      <c r="AT224" s="195" t="s">
        <v>131</v>
      </c>
      <c r="AU224" s="195" t="s">
        <v>83</v>
      </c>
      <c r="AY224" s="17" t="s">
        <v>128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81</v>
      </c>
      <c r="BK224" s="196">
        <f>ROUND(I224*H224,2)</f>
        <v>0</v>
      </c>
      <c r="BL224" s="17" t="s">
        <v>221</v>
      </c>
      <c r="BM224" s="195" t="s">
        <v>324</v>
      </c>
    </row>
    <row r="225" spans="1:65" s="2" customFormat="1" ht="24.15" customHeight="1">
      <c r="A225" s="34"/>
      <c r="B225" s="35"/>
      <c r="C225" s="183" t="s">
        <v>325</v>
      </c>
      <c r="D225" s="183" t="s">
        <v>131</v>
      </c>
      <c r="E225" s="184" t="s">
        <v>326</v>
      </c>
      <c r="F225" s="185" t="s">
        <v>327</v>
      </c>
      <c r="G225" s="186" t="s">
        <v>143</v>
      </c>
      <c r="H225" s="187">
        <v>2</v>
      </c>
      <c r="I225" s="188"/>
      <c r="J225" s="189">
        <f>ROUND(I225*H225,2)</f>
        <v>0</v>
      </c>
      <c r="K225" s="190"/>
      <c r="L225" s="39"/>
      <c r="M225" s="191" t="s">
        <v>1</v>
      </c>
      <c r="N225" s="192" t="s">
        <v>38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221</v>
      </c>
      <c r="AT225" s="195" t="s">
        <v>131</v>
      </c>
      <c r="AU225" s="195" t="s">
        <v>83</v>
      </c>
      <c r="AY225" s="17" t="s">
        <v>128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81</v>
      </c>
      <c r="BK225" s="196">
        <f>ROUND(I225*H225,2)</f>
        <v>0</v>
      </c>
      <c r="BL225" s="17" t="s">
        <v>221</v>
      </c>
      <c r="BM225" s="195" t="s">
        <v>328</v>
      </c>
    </row>
    <row r="226" spans="1:65" s="2" customFormat="1" ht="16.5" customHeight="1">
      <c r="A226" s="34"/>
      <c r="B226" s="35"/>
      <c r="C226" s="183" t="s">
        <v>329</v>
      </c>
      <c r="D226" s="183" t="s">
        <v>131</v>
      </c>
      <c r="E226" s="184" t="s">
        <v>330</v>
      </c>
      <c r="F226" s="185" t="s">
        <v>331</v>
      </c>
      <c r="G226" s="186" t="s">
        <v>134</v>
      </c>
      <c r="H226" s="187">
        <v>12.25</v>
      </c>
      <c r="I226" s="188"/>
      <c r="J226" s="189">
        <f>ROUND(I226*H226,2)</f>
        <v>0</v>
      </c>
      <c r="K226" s="190"/>
      <c r="L226" s="39"/>
      <c r="M226" s="191" t="s">
        <v>1</v>
      </c>
      <c r="N226" s="192" t="s">
        <v>38</v>
      </c>
      <c r="O226" s="71"/>
      <c r="P226" s="193">
        <f>O226*H226</f>
        <v>0</v>
      </c>
      <c r="Q226" s="193">
        <v>0</v>
      </c>
      <c r="R226" s="193">
        <f>Q226*H226</f>
        <v>0</v>
      </c>
      <c r="S226" s="193">
        <v>0.0238</v>
      </c>
      <c r="T226" s="194">
        <f>S226*H226</f>
        <v>0.29155000000000003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221</v>
      </c>
      <c r="AT226" s="195" t="s">
        <v>131</v>
      </c>
      <c r="AU226" s="195" t="s">
        <v>83</v>
      </c>
      <c r="AY226" s="17" t="s">
        <v>128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81</v>
      </c>
      <c r="BK226" s="196">
        <f>ROUND(I226*H226,2)</f>
        <v>0</v>
      </c>
      <c r="BL226" s="17" t="s">
        <v>221</v>
      </c>
      <c r="BM226" s="195" t="s">
        <v>332</v>
      </c>
    </row>
    <row r="227" spans="2:51" s="13" customFormat="1" ht="12">
      <c r="B227" s="197"/>
      <c r="C227" s="198"/>
      <c r="D227" s="199" t="s">
        <v>148</v>
      </c>
      <c r="E227" s="200" t="s">
        <v>1</v>
      </c>
      <c r="F227" s="201" t="s">
        <v>166</v>
      </c>
      <c r="G227" s="198"/>
      <c r="H227" s="200" t="s">
        <v>1</v>
      </c>
      <c r="I227" s="202"/>
      <c r="J227" s="198"/>
      <c r="K227" s="198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148</v>
      </c>
      <c r="AU227" s="207" t="s">
        <v>83</v>
      </c>
      <c r="AV227" s="13" t="s">
        <v>81</v>
      </c>
      <c r="AW227" s="13" t="s">
        <v>31</v>
      </c>
      <c r="AX227" s="13" t="s">
        <v>73</v>
      </c>
      <c r="AY227" s="207" t="s">
        <v>128</v>
      </c>
    </row>
    <row r="228" spans="2:51" s="14" customFormat="1" ht="12">
      <c r="B228" s="208"/>
      <c r="C228" s="209"/>
      <c r="D228" s="199" t="s">
        <v>148</v>
      </c>
      <c r="E228" s="210" t="s">
        <v>1</v>
      </c>
      <c r="F228" s="211" t="s">
        <v>333</v>
      </c>
      <c r="G228" s="209"/>
      <c r="H228" s="212">
        <v>8.049999999999999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148</v>
      </c>
      <c r="AU228" s="218" t="s">
        <v>83</v>
      </c>
      <c r="AV228" s="14" t="s">
        <v>83</v>
      </c>
      <c r="AW228" s="14" t="s">
        <v>31</v>
      </c>
      <c r="AX228" s="14" t="s">
        <v>73</v>
      </c>
      <c r="AY228" s="218" t="s">
        <v>128</v>
      </c>
    </row>
    <row r="229" spans="2:51" s="13" customFormat="1" ht="12">
      <c r="B229" s="197"/>
      <c r="C229" s="198"/>
      <c r="D229" s="199" t="s">
        <v>148</v>
      </c>
      <c r="E229" s="200" t="s">
        <v>1</v>
      </c>
      <c r="F229" s="201" t="s">
        <v>168</v>
      </c>
      <c r="G229" s="198"/>
      <c r="H229" s="200" t="s">
        <v>1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148</v>
      </c>
      <c r="AU229" s="207" t="s">
        <v>83</v>
      </c>
      <c r="AV229" s="13" t="s">
        <v>81</v>
      </c>
      <c r="AW229" s="13" t="s">
        <v>31</v>
      </c>
      <c r="AX229" s="13" t="s">
        <v>73</v>
      </c>
      <c r="AY229" s="207" t="s">
        <v>128</v>
      </c>
    </row>
    <row r="230" spans="2:51" s="14" customFormat="1" ht="12">
      <c r="B230" s="208"/>
      <c r="C230" s="209"/>
      <c r="D230" s="199" t="s">
        <v>148</v>
      </c>
      <c r="E230" s="210" t="s">
        <v>1</v>
      </c>
      <c r="F230" s="211" t="s">
        <v>334</v>
      </c>
      <c r="G230" s="209"/>
      <c r="H230" s="212">
        <v>4.199999999999999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148</v>
      </c>
      <c r="AU230" s="218" t="s">
        <v>83</v>
      </c>
      <c r="AV230" s="14" t="s">
        <v>83</v>
      </c>
      <c r="AW230" s="14" t="s">
        <v>31</v>
      </c>
      <c r="AX230" s="14" t="s">
        <v>73</v>
      </c>
      <c r="AY230" s="218" t="s">
        <v>128</v>
      </c>
    </row>
    <row r="231" spans="2:51" s="15" customFormat="1" ht="12">
      <c r="B231" s="219"/>
      <c r="C231" s="220"/>
      <c r="D231" s="199" t="s">
        <v>148</v>
      </c>
      <c r="E231" s="221" t="s">
        <v>1</v>
      </c>
      <c r="F231" s="222" t="s">
        <v>170</v>
      </c>
      <c r="G231" s="220"/>
      <c r="H231" s="223">
        <v>12.249999999999998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148</v>
      </c>
      <c r="AU231" s="229" t="s">
        <v>83</v>
      </c>
      <c r="AV231" s="15" t="s">
        <v>135</v>
      </c>
      <c r="AW231" s="15" t="s">
        <v>31</v>
      </c>
      <c r="AX231" s="15" t="s">
        <v>81</v>
      </c>
      <c r="AY231" s="229" t="s">
        <v>128</v>
      </c>
    </row>
    <row r="232" spans="1:65" s="2" customFormat="1" ht="21.75" customHeight="1">
      <c r="A232" s="34"/>
      <c r="B232" s="35"/>
      <c r="C232" s="183" t="s">
        <v>335</v>
      </c>
      <c r="D232" s="183" t="s">
        <v>131</v>
      </c>
      <c r="E232" s="184" t="s">
        <v>336</v>
      </c>
      <c r="F232" s="185" t="s">
        <v>337</v>
      </c>
      <c r="G232" s="186" t="s">
        <v>134</v>
      </c>
      <c r="H232" s="187">
        <v>12.25</v>
      </c>
      <c r="I232" s="188"/>
      <c r="J232" s="189">
        <f aca="true" t="shared" si="10" ref="J232:J239">ROUND(I232*H232,2)</f>
        <v>0</v>
      </c>
      <c r="K232" s="190"/>
      <c r="L232" s="39"/>
      <c r="M232" s="191" t="s">
        <v>1</v>
      </c>
      <c r="N232" s="192" t="s">
        <v>38</v>
      </c>
      <c r="O232" s="71"/>
      <c r="P232" s="193">
        <f aca="true" t="shared" si="11" ref="P232:P239">O232*H232</f>
        <v>0</v>
      </c>
      <c r="Q232" s="193">
        <v>0</v>
      </c>
      <c r="R232" s="193">
        <f aca="true" t="shared" si="12" ref="R232:R239">Q232*H232</f>
        <v>0</v>
      </c>
      <c r="S232" s="193">
        <v>0</v>
      </c>
      <c r="T232" s="194">
        <f aca="true" t="shared" si="13" ref="T232:T239"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221</v>
      </c>
      <c r="AT232" s="195" t="s">
        <v>131</v>
      </c>
      <c r="AU232" s="195" t="s">
        <v>83</v>
      </c>
      <c r="AY232" s="17" t="s">
        <v>128</v>
      </c>
      <c r="BE232" s="196">
        <f aca="true" t="shared" si="14" ref="BE232:BE239">IF(N232="základní",J232,0)</f>
        <v>0</v>
      </c>
      <c r="BF232" s="196">
        <f aca="true" t="shared" si="15" ref="BF232:BF239">IF(N232="snížená",J232,0)</f>
        <v>0</v>
      </c>
      <c r="BG232" s="196">
        <f aca="true" t="shared" si="16" ref="BG232:BG239">IF(N232="zákl. přenesená",J232,0)</f>
        <v>0</v>
      </c>
      <c r="BH232" s="196">
        <f aca="true" t="shared" si="17" ref="BH232:BH239">IF(N232="sníž. přenesená",J232,0)</f>
        <v>0</v>
      </c>
      <c r="BI232" s="196">
        <f aca="true" t="shared" si="18" ref="BI232:BI239">IF(N232="nulová",J232,0)</f>
        <v>0</v>
      </c>
      <c r="BJ232" s="17" t="s">
        <v>81</v>
      </c>
      <c r="BK232" s="196">
        <f aca="true" t="shared" si="19" ref="BK232:BK239">ROUND(I232*H232,2)</f>
        <v>0</v>
      </c>
      <c r="BL232" s="17" t="s">
        <v>221</v>
      </c>
      <c r="BM232" s="195" t="s">
        <v>338</v>
      </c>
    </row>
    <row r="233" spans="1:65" s="2" customFormat="1" ht="21.75" customHeight="1">
      <c r="A233" s="34"/>
      <c r="B233" s="35"/>
      <c r="C233" s="183" t="s">
        <v>339</v>
      </c>
      <c r="D233" s="183" t="s">
        <v>131</v>
      </c>
      <c r="E233" s="184" t="s">
        <v>340</v>
      </c>
      <c r="F233" s="185" t="s">
        <v>341</v>
      </c>
      <c r="G233" s="186" t="s">
        <v>134</v>
      </c>
      <c r="H233" s="187">
        <v>12.25</v>
      </c>
      <c r="I233" s="188"/>
      <c r="J233" s="189">
        <f t="shared" si="10"/>
        <v>0</v>
      </c>
      <c r="K233" s="190"/>
      <c r="L233" s="39"/>
      <c r="M233" s="191" t="s">
        <v>1</v>
      </c>
      <c r="N233" s="192" t="s">
        <v>38</v>
      </c>
      <c r="O233" s="71"/>
      <c r="P233" s="193">
        <f t="shared" si="11"/>
        <v>0</v>
      </c>
      <c r="Q233" s="193">
        <v>0</v>
      </c>
      <c r="R233" s="193">
        <f t="shared" si="12"/>
        <v>0</v>
      </c>
      <c r="S233" s="193">
        <v>0</v>
      </c>
      <c r="T233" s="194">
        <f t="shared" si="1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5" t="s">
        <v>221</v>
      </c>
      <c r="AT233" s="195" t="s">
        <v>131</v>
      </c>
      <c r="AU233" s="195" t="s">
        <v>83</v>
      </c>
      <c r="AY233" s="17" t="s">
        <v>128</v>
      </c>
      <c r="BE233" s="196">
        <f t="shared" si="14"/>
        <v>0</v>
      </c>
      <c r="BF233" s="196">
        <f t="shared" si="15"/>
        <v>0</v>
      </c>
      <c r="BG233" s="196">
        <f t="shared" si="16"/>
        <v>0</v>
      </c>
      <c r="BH233" s="196">
        <f t="shared" si="17"/>
        <v>0</v>
      </c>
      <c r="BI233" s="196">
        <f t="shared" si="18"/>
        <v>0</v>
      </c>
      <c r="BJ233" s="17" t="s">
        <v>81</v>
      </c>
      <c r="BK233" s="196">
        <f t="shared" si="19"/>
        <v>0</v>
      </c>
      <c r="BL233" s="17" t="s">
        <v>221</v>
      </c>
      <c r="BM233" s="195" t="s">
        <v>342</v>
      </c>
    </row>
    <row r="234" spans="1:65" s="2" customFormat="1" ht="16.5" customHeight="1">
      <c r="A234" s="34"/>
      <c r="B234" s="35"/>
      <c r="C234" s="183" t="s">
        <v>343</v>
      </c>
      <c r="D234" s="183" t="s">
        <v>131</v>
      </c>
      <c r="E234" s="184" t="s">
        <v>344</v>
      </c>
      <c r="F234" s="185" t="s">
        <v>345</v>
      </c>
      <c r="G234" s="186" t="s">
        <v>143</v>
      </c>
      <c r="H234" s="187">
        <v>2</v>
      </c>
      <c r="I234" s="188"/>
      <c r="J234" s="189">
        <f t="shared" si="10"/>
        <v>0</v>
      </c>
      <c r="K234" s="190"/>
      <c r="L234" s="39"/>
      <c r="M234" s="191" t="s">
        <v>1</v>
      </c>
      <c r="N234" s="192" t="s">
        <v>38</v>
      </c>
      <c r="O234" s="71"/>
      <c r="P234" s="193">
        <f t="shared" si="11"/>
        <v>0</v>
      </c>
      <c r="Q234" s="193">
        <v>0</v>
      </c>
      <c r="R234" s="193">
        <f t="shared" si="12"/>
        <v>0</v>
      </c>
      <c r="S234" s="193">
        <v>0</v>
      </c>
      <c r="T234" s="194">
        <f t="shared" si="1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5" t="s">
        <v>221</v>
      </c>
      <c r="AT234" s="195" t="s">
        <v>131</v>
      </c>
      <c r="AU234" s="195" t="s">
        <v>83</v>
      </c>
      <c r="AY234" s="17" t="s">
        <v>128</v>
      </c>
      <c r="BE234" s="196">
        <f t="shared" si="14"/>
        <v>0</v>
      </c>
      <c r="BF234" s="196">
        <f t="shared" si="15"/>
        <v>0</v>
      </c>
      <c r="BG234" s="196">
        <f t="shared" si="16"/>
        <v>0</v>
      </c>
      <c r="BH234" s="196">
        <f t="shared" si="17"/>
        <v>0</v>
      </c>
      <c r="BI234" s="196">
        <f t="shared" si="18"/>
        <v>0</v>
      </c>
      <c r="BJ234" s="17" t="s">
        <v>81</v>
      </c>
      <c r="BK234" s="196">
        <f t="shared" si="19"/>
        <v>0</v>
      </c>
      <c r="BL234" s="17" t="s">
        <v>221</v>
      </c>
      <c r="BM234" s="195" t="s">
        <v>346</v>
      </c>
    </row>
    <row r="235" spans="1:65" s="2" customFormat="1" ht="16.5" customHeight="1">
      <c r="A235" s="34"/>
      <c r="B235" s="35"/>
      <c r="C235" s="183" t="s">
        <v>347</v>
      </c>
      <c r="D235" s="183" t="s">
        <v>131</v>
      </c>
      <c r="E235" s="184" t="s">
        <v>348</v>
      </c>
      <c r="F235" s="185" t="s">
        <v>349</v>
      </c>
      <c r="G235" s="186" t="s">
        <v>134</v>
      </c>
      <c r="H235" s="187">
        <v>12.25</v>
      </c>
      <c r="I235" s="188"/>
      <c r="J235" s="189">
        <f t="shared" si="10"/>
        <v>0</v>
      </c>
      <c r="K235" s="190"/>
      <c r="L235" s="39"/>
      <c r="M235" s="191" t="s">
        <v>1</v>
      </c>
      <c r="N235" s="192" t="s">
        <v>38</v>
      </c>
      <c r="O235" s="71"/>
      <c r="P235" s="193">
        <f t="shared" si="11"/>
        <v>0</v>
      </c>
      <c r="Q235" s="193">
        <v>0</v>
      </c>
      <c r="R235" s="193">
        <f t="shared" si="12"/>
        <v>0</v>
      </c>
      <c r="S235" s="193">
        <v>0</v>
      </c>
      <c r="T235" s="194">
        <f t="shared" si="1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221</v>
      </c>
      <c r="AT235" s="195" t="s">
        <v>131</v>
      </c>
      <c r="AU235" s="195" t="s">
        <v>83</v>
      </c>
      <c r="AY235" s="17" t="s">
        <v>128</v>
      </c>
      <c r="BE235" s="196">
        <f t="shared" si="14"/>
        <v>0</v>
      </c>
      <c r="BF235" s="196">
        <f t="shared" si="15"/>
        <v>0</v>
      </c>
      <c r="BG235" s="196">
        <f t="shared" si="16"/>
        <v>0</v>
      </c>
      <c r="BH235" s="196">
        <f t="shared" si="17"/>
        <v>0</v>
      </c>
      <c r="BI235" s="196">
        <f t="shared" si="18"/>
        <v>0</v>
      </c>
      <c r="BJ235" s="17" t="s">
        <v>81</v>
      </c>
      <c r="BK235" s="196">
        <f t="shared" si="19"/>
        <v>0</v>
      </c>
      <c r="BL235" s="17" t="s">
        <v>221</v>
      </c>
      <c r="BM235" s="195" t="s">
        <v>350</v>
      </c>
    </row>
    <row r="236" spans="1:65" s="2" customFormat="1" ht="21.75" customHeight="1">
      <c r="A236" s="34"/>
      <c r="B236" s="35"/>
      <c r="C236" s="183" t="s">
        <v>351</v>
      </c>
      <c r="D236" s="183" t="s">
        <v>131</v>
      </c>
      <c r="E236" s="184" t="s">
        <v>352</v>
      </c>
      <c r="F236" s="185" t="s">
        <v>353</v>
      </c>
      <c r="G236" s="186" t="s">
        <v>134</v>
      </c>
      <c r="H236" s="187">
        <v>12.25</v>
      </c>
      <c r="I236" s="188"/>
      <c r="J236" s="189">
        <f t="shared" si="10"/>
        <v>0</v>
      </c>
      <c r="K236" s="190"/>
      <c r="L236" s="39"/>
      <c r="M236" s="191" t="s">
        <v>1</v>
      </c>
      <c r="N236" s="192" t="s">
        <v>38</v>
      </c>
      <c r="O236" s="71"/>
      <c r="P236" s="193">
        <f t="shared" si="11"/>
        <v>0</v>
      </c>
      <c r="Q236" s="193">
        <v>0</v>
      </c>
      <c r="R236" s="193">
        <f t="shared" si="12"/>
        <v>0</v>
      </c>
      <c r="S236" s="193">
        <v>0</v>
      </c>
      <c r="T236" s="194">
        <f t="shared" si="1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221</v>
      </c>
      <c r="AT236" s="195" t="s">
        <v>131</v>
      </c>
      <c r="AU236" s="195" t="s">
        <v>83</v>
      </c>
      <c r="AY236" s="17" t="s">
        <v>128</v>
      </c>
      <c r="BE236" s="196">
        <f t="shared" si="14"/>
        <v>0</v>
      </c>
      <c r="BF236" s="196">
        <f t="shared" si="15"/>
        <v>0</v>
      </c>
      <c r="BG236" s="196">
        <f t="shared" si="16"/>
        <v>0</v>
      </c>
      <c r="BH236" s="196">
        <f t="shared" si="17"/>
        <v>0</v>
      </c>
      <c r="BI236" s="196">
        <f t="shared" si="18"/>
        <v>0</v>
      </c>
      <c r="BJ236" s="17" t="s">
        <v>81</v>
      </c>
      <c r="BK236" s="196">
        <f t="shared" si="19"/>
        <v>0</v>
      </c>
      <c r="BL236" s="17" t="s">
        <v>221</v>
      </c>
      <c r="BM236" s="195" t="s">
        <v>354</v>
      </c>
    </row>
    <row r="237" spans="1:65" s="2" customFormat="1" ht="16.5" customHeight="1">
      <c r="A237" s="34"/>
      <c r="B237" s="35"/>
      <c r="C237" s="183" t="s">
        <v>355</v>
      </c>
      <c r="D237" s="183" t="s">
        <v>131</v>
      </c>
      <c r="E237" s="184" t="s">
        <v>356</v>
      </c>
      <c r="F237" s="185" t="s">
        <v>357</v>
      </c>
      <c r="G237" s="186" t="s">
        <v>134</v>
      </c>
      <c r="H237" s="187">
        <v>12.25</v>
      </c>
      <c r="I237" s="188"/>
      <c r="J237" s="189">
        <f t="shared" si="10"/>
        <v>0</v>
      </c>
      <c r="K237" s="190"/>
      <c r="L237" s="39"/>
      <c r="M237" s="191" t="s">
        <v>1</v>
      </c>
      <c r="N237" s="192" t="s">
        <v>38</v>
      </c>
      <c r="O237" s="71"/>
      <c r="P237" s="193">
        <f t="shared" si="11"/>
        <v>0</v>
      </c>
      <c r="Q237" s="193">
        <v>0</v>
      </c>
      <c r="R237" s="193">
        <f t="shared" si="12"/>
        <v>0</v>
      </c>
      <c r="S237" s="193">
        <v>0</v>
      </c>
      <c r="T237" s="194">
        <f t="shared" si="1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221</v>
      </c>
      <c r="AT237" s="195" t="s">
        <v>131</v>
      </c>
      <c r="AU237" s="195" t="s">
        <v>83</v>
      </c>
      <c r="AY237" s="17" t="s">
        <v>128</v>
      </c>
      <c r="BE237" s="196">
        <f t="shared" si="14"/>
        <v>0</v>
      </c>
      <c r="BF237" s="196">
        <f t="shared" si="15"/>
        <v>0</v>
      </c>
      <c r="BG237" s="196">
        <f t="shared" si="16"/>
        <v>0</v>
      </c>
      <c r="BH237" s="196">
        <f t="shared" si="17"/>
        <v>0</v>
      </c>
      <c r="BI237" s="196">
        <f t="shared" si="18"/>
        <v>0</v>
      </c>
      <c r="BJ237" s="17" t="s">
        <v>81</v>
      </c>
      <c r="BK237" s="196">
        <f t="shared" si="19"/>
        <v>0</v>
      </c>
      <c r="BL237" s="17" t="s">
        <v>221</v>
      </c>
      <c r="BM237" s="195" t="s">
        <v>358</v>
      </c>
    </row>
    <row r="238" spans="1:65" s="2" customFormat="1" ht="33" customHeight="1">
      <c r="A238" s="34"/>
      <c r="B238" s="35"/>
      <c r="C238" s="183" t="s">
        <v>359</v>
      </c>
      <c r="D238" s="183" t="s">
        <v>131</v>
      </c>
      <c r="E238" s="184" t="s">
        <v>360</v>
      </c>
      <c r="F238" s="185" t="s">
        <v>361</v>
      </c>
      <c r="G238" s="186" t="s">
        <v>186</v>
      </c>
      <c r="H238" s="187">
        <v>0.1</v>
      </c>
      <c r="I238" s="188"/>
      <c r="J238" s="189">
        <f t="shared" si="10"/>
        <v>0</v>
      </c>
      <c r="K238" s="190"/>
      <c r="L238" s="39"/>
      <c r="M238" s="191" t="s">
        <v>1</v>
      </c>
      <c r="N238" s="192" t="s">
        <v>38</v>
      </c>
      <c r="O238" s="71"/>
      <c r="P238" s="193">
        <f t="shared" si="11"/>
        <v>0</v>
      </c>
      <c r="Q238" s="193">
        <v>0</v>
      </c>
      <c r="R238" s="193">
        <f t="shared" si="12"/>
        <v>0</v>
      </c>
      <c r="S238" s="193">
        <v>0</v>
      </c>
      <c r="T238" s="194">
        <f t="shared" si="1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221</v>
      </c>
      <c r="AT238" s="195" t="s">
        <v>131</v>
      </c>
      <c r="AU238" s="195" t="s">
        <v>83</v>
      </c>
      <c r="AY238" s="17" t="s">
        <v>128</v>
      </c>
      <c r="BE238" s="196">
        <f t="shared" si="14"/>
        <v>0</v>
      </c>
      <c r="BF238" s="196">
        <f t="shared" si="15"/>
        <v>0</v>
      </c>
      <c r="BG238" s="196">
        <f t="shared" si="16"/>
        <v>0</v>
      </c>
      <c r="BH238" s="196">
        <f t="shared" si="17"/>
        <v>0</v>
      </c>
      <c r="BI238" s="196">
        <f t="shared" si="18"/>
        <v>0</v>
      </c>
      <c r="BJ238" s="17" t="s">
        <v>81</v>
      </c>
      <c r="BK238" s="196">
        <f t="shared" si="19"/>
        <v>0</v>
      </c>
      <c r="BL238" s="17" t="s">
        <v>221</v>
      </c>
      <c r="BM238" s="195" t="s">
        <v>362</v>
      </c>
    </row>
    <row r="239" spans="1:65" s="2" customFormat="1" ht="24.15" customHeight="1">
      <c r="A239" s="34"/>
      <c r="B239" s="35"/>
      <c r="C239" s="183" t="s">
        <v>363</v>
      </c>
      <c r="D239" s="183" t="s">
        <v>131</v>
      </c>
      <c r="E239" s="184" t="s">
        <v>364</v>
      </c>
      <c r="F239" s="185" t="s">
        <v>365</v>
      </c>
      <c r="G239" s="186" t="s">
        <v>186</v>
      </c>
      <c r="H239" s="187">
        <v>0.1</v>
      </c>
      <c r="I239" s="188"/>
      <c r="J239" s="189">
        <f t="shared" si="10"/>
        <v>0</v>
      </c>
      <c r="K239" s="190"/>
      <c r="L239" s="39"/>
      <c r="M239" s="191" t="s">
        <v>1</v>
      </c>
      <c r="N239" s="192" t="s">
        <v>38</v>
      </c>
      <c r="O239" s="71"/>
      <c r="P239" s="193">
        <f t="shared" si="11"/>
        <v>0</v>
      </c>
      <c r="Q239" s="193">
        <v>0</v>
      </c>
      <c r="R239" s="193">
        <f t="shared" si="12"/>
        <v>0</v>
      </c>
      <c r="S239" s="193">
        <v>0</v>
      </c>
      <c r="T239" s="194">
        <f t="shared" si="1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5" t="s">
        <v>221</v>
      </c>
      <c r="AT239" s="195" t="s">
        <v>131</v>
      </c>
      <c r="AU239" s="195" t="s">
        <v>83</v>
      </c>
      <c r="AY239" s="17" t="s">
        <v>128</v>
      </c>
      <c r="BE239" s="196">
        <f t="shared" si="14"/>
        <v>0</v>
      </c>
      <c r="BF239" s="196">
        <f t="shared" si="15"/>
        <v>0</v>
      </c>
      <c r="BG239" s="196">
        <f t="shared" si="16"/>
        <v>0</v>
      </c>
      <c r="BH239" s="196">
        <f t="shared" si="17"/>
        <v>0</v>
      </c>
      <c r="BI239" s="196">
        <f t="shared" si="18"/>
        <v>0</v>
      </c>
      <c r="BJ239" s="17" t="s">
        <v>81</v>
      </c>
      <c r="BK239" s="196">
        <f t="shared" si="19"/>
        <v>0</v>
      </c>
      <c r="BL239" s="17" t="s">
        <v>221</v>
      </c>
      <c r="BM239" s="195" t="s">
        <v>366</v>
      </c>
    </row>
    <row r="240" spans="2:63" s="12" customFormat="1" ht="22.95" customHeight="1">
      <c r="B240" s="167"/>
      <c r="C240" s="168"/>
      <c r="D240" s="169" t="s">
        <v>72</v>
      </c>
      <c r="E240" s="181" t="s">
        <v>367</v>
      </c>
      <c r="F240" s="181" t="s">
        <v>368</v>
      </c>
      <c r="G240" s="168"/>
      <c r="H240" s="168"/>
      <c r="I240" s="171"/>
      <c r="J240" s="182">
        <f>BK240</f>
        <v>0</v>
      </c>
      <c r="K240" s="168"/>
      <c r="L240" s="173"/>
      <c r="M240" s="174"/>
      <c r="N240" s="175"/>
      <c r="O240" s="175"/>
      <c r="P240" s="176">
        <f>SUM(P241:P256)</f>
        <v>0</v>
      </c>
      <c r="Q240" s="175"/>
      <c r="R240" s="176">
        <f>SUM(R241:R256)</f>
        <v>0.000404</v>
      </c>
      <c r="S240" s="175"/>
      <c r="T240" s="177">
        <f>SUM(T241:T256)</f>
        <v>0.0001</v>
      </c>
      <c r="AR240" s="178" t="s">
        <v>83</v>
      </c>
      <c r="AT240" s="179" t="s">
        <v>72</v>
      </c>
      <c r="AU240" s="179" t="s">
        <v>81</v>
      </c>
      <c r="AY240" s="178" t="s">
        <v>128</v>
      </c>
      <c r="BK240" s="180">
        <f>SUM(BK241:BK256)</f>
        <v>0</v>
      </c>
    </row>
    <row r="241" spans="1:65" s="2" customFormat="1" ht="24.15" customHeight="1">
      <c r="A241" s="34"/>
      <c r="B241" s="35"/>
      <c r="C241" s="183" t="s">
        <v>369</v>
      </c>
      <c r="D241" s="183" t="s">
        <v>131</v>
      </c>
      <c r="E241" s="184" t="s">
        <v>370</v>
      </c>
      <c r="F241" s="185" t="s">
        <v>371</v>
      </c>
      <c r="G241" s="186" t="s">
        <v>259</v>
      </c>
      <c r="H241" s="187">
        <v>1</v>
      </c>
      <c r="I241" s="188"/>
      <c r="J241" s="189">
        <f>ROUND(I241*H241,2)</f>
        <v>0</v>
      </c>
      <c r="K241" s="190"/>
      <c r="L241" s="39"/>
      <c r="M241" s="191" t="s">
        <v>1</v>
      </c>
      <c r="N241" s="192" t="s">
        <v>38</v>
      </c>
      <c r="O241" s="71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221</v>
      </c>
      <c r="AT241" s="195" t="s">
        <v>131</v>
      </c>
      <c r="AU241" s="195" t="s">
        <v>83</v>
      </c>
      <c r="AY241" s="17" t="s">
        <v>128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81</v>
      </c>
      <c r="BK241" s="196">
        <f>ROUND(I241*H241,2)</f>
        <v>0</v>
      </c>
      <c r="BL241" s="17" t="s">
        <v>221</v>
      </c>
      <c r="BM241" s="195" t="s">
        <v>372</v>
      </c>
    </row>
    <row r="242" spans="2:51" s="13" customFormat="1" ht="12">
      <c r="B242" s="197"/>
      <c r="C242" s="198"/>
      <c r="D242" s="199" t="s">
        <v>148</v>
      </c>
      <c r="E242" s="200" t="s">
        <v>1</v>
      </c>
      <c r="F242" s="201" t="s">
        <v>166</v>
      </c>
      <c r="G242" s="198"/>
      <c r="H242" s="200" t="s">
        <v>1</v>
      </c>
      <c r="I242" s="202"/>
      <c r="J242" s="198"/>
      <c r="K242" s="198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148</v>
      </c>
      <c r="AU242" s="207" t="s">
        <v>83</v>
      </c>
      <c r="AV242" s="13" t="s">
        <v>81</v>
      </c>
      <c r="AW242" s="13" t="s">
        <v>31</v>
      </c>
      <c r="AX242" s="13" t="s">
        <v>73</v>
      </c>
      <c r="AY242" s="207" t="s">
        <v>128</v>
      </c>
    </row>
    <row r="243" spans="2:51" s="14" customFormat="1" ht="12">
      <c r="B243" s="208"/>
      <c r="C243" s="209"/>
      <c r="D243" s="199" t="s">
        <v>148</v>
      </c>
      <c r="E243" s="210" t="s">
        <v>1</v>
      </c>
      <c r="F243" s="211" t="s">
        <v>373</v>
      </c>
      <c r="G243" s="209"/>
      <c r="H243" s="212">
        <v>1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148</v>
      </c>
      <c r="AU243" s="218" t="s">
        <v>83</v>
      </c>
      <c r="AV243" s="14" t="s">
        <v>83</v>
      </c>
      <c r="AW243" s="14" t="s">
        <v>31</v>
      </c>
      <c r="AX243" s="14" t="s">
        <v>81</v>
      </c>
      <c r="AY243" s="218" t="s">
        <v>128</v>
      </c>
    </row>
    <row r="244" spans="1:65" s="2" customFormat="1" ht="16.5" customHeight="1">
      <c r="A244" s="34"/>
      <c r="B244" s="35"/>
      <c r="C244" s="230" t="s">
        <v>374</v>
      </c>
      <c r="D244" s="230" t="s">
        <v>235</v>
      </c>
      <c r="E244" s="231" t="s">
        <v>375</v>
      </c>
      <c r="F244" s="232" t="s">
        <v>376</v>
      </c>
      <c r="G244" s="233" t="s">
        <v>259</v>
      </c>
      <c r="H244" s="234">
        <v>1.05</v>
      </c>
      <c r="I244" s="235"/>
      <c r="J244" s="236">
        <f>ROUND(I244*H244,2)</f>
        <v>0</v>
      </c>
      <c r="K244" s="237"/>
      <c r="L244" s="238"/>
      <c r="M244" s="239" t="s">
        <v>1</v>
      </c>
      <c r="N244" s="240" t="s">
        <v>38</v>
      </c>
      <c r="O244" s="71"/>
      <c r="P244" s="193">
        <f>O244*H244</f>
        <v>0</v>
      </c>
      <c r="Q244" s="193">
        <v>8E-05</v>
      </c>
      <c r="R244" s="193">
        <f>Q244*H244</f>
        <v>8.400000000000001E-05</v>
      </c>
      <c r="S244" s="193">
        <v>0</v>
      </c>
      <c r="T244" s="19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238</v>
      </c>
      <c r="AT244" s="195" t="s">
        <v>235</v>
      </c>
      <c r="AU244" s="195" t="s">
        <v>83</v>
      </c>
      <c r="AY244" s="17" t="s">
        <v>128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81</v>
      </c>
      <c r="BK244" s="196">
        <f>ROUND(I244*H244,2)</f>
        <v>0</v>
      </c>
      <c r="BL244" s="17" t="s">
        <v>221</v>
      </c>
      <c r="BM244" s="195" t="s">
        <v>377</v>
      </c>
    </row>
    <row r="245" spans="2:51" s="14" customFormat="1" ht="12">
      <c r="B245" s="208"/>
      <c r="C245" s="209"/>
      <c r="D245" s="199" t="s">
        <v>148</v>
      </c>
      <c r="E245" s="209"/>
      <c r="F245" s="211" t="s">
        <v>378</v>
      </c>
      <c r="G245" s="209"/>
      <c r="H245" s="212">
        <v>1.05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148</v>
      </c>
      <c r="AU245" s="218" t="s">
        <v>83</v>
      </c>
      <c r="AV245" s="14" t="s">
        <v>83</v>
      </c>
      <c r="AW245" s="14" t="s">
        <v>4</v>
      </c>
      <c r="AX245" s="14" t="s">
        <v>81</v>
      </c>
      <c r="AY245" s="218" t="s">
        <v>128</v>
      </c>
    </row>
    <row r="246" spans="1:65" s="2" customFormat="1" ht="33" customHeight="1">
      <c r="A246" s="34"/>
      <c r="B246" s="35"/>
      <c r="C246" s="183" t="s">
        <v>379</v>
      </c>
      <c r="D246" s="183" t="s">
        <v>131</v>
      </c>
      <c r="E246" s="184" t="s">
        <v>380</v>
      </c>
      <c r="F246" s="185" t="s">
        <v>381</v>
      </c>
      <c r="G246" s="186" t="s">
        <v>143</v>
      </c>
      <c r="H246" s="187">
        <v>2</v>
      </c>
      <c r="I246" s="188"/>
      <c r="J246" s="189">
        <f>ROUND(I246*H246,2)</f>
        <v>0</v>
      </c>
      <c r="K246" s="190"/>
      <c r="L246" s="39"/>
      <c r="M246" s="191" t="s">
        <v>1</v>
      </c>
      <c r="N246" s="192" t="s">
        <v>38</v>
      </c>
      <c r="O246" s="71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221</v>
      </c>
      <c r="AT246" s="195" t="s">
        <v>131</v>
      </c>
      <c r="AU246" s="195" t="s">
        <v>83</v>
      </c>
      <c r="AY246" s="17" t="s">
        <v>128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7" t="s">
        <v>81</v>
      </c>
      <c r="BK246" s="196">
        <f>ROUND(I246*H246,2)</f>
        <v>0</v>
      </c>
      <c r="BL246" s="17" t="s">
        <v>221</v>
      </c>
      <c r="BM246" s="195" t="s">
        <v>382</v>
      </c>
    </row>
    <row r="247" spans="2:51" s="13" customFormat="1" ht="12">
      <c r="B247" s="197"/>
      <c r="C247" s="198"/>
      <c r="D247" s="199" t="s">
        <v>148</v>
      </c>
      <c r="E247" s="200" t="s">
        <v>1</v>
      </c>
      <c r="F247" s="201" t="s">
        <v>166</v>
      </c>
      <c r="G247" s="198"/>
      <c r="H247" s="200" t="s">
        <v>1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148</v>
      </c>
      <c r="AU247" s="207" t="s">
        <v>83</v>
      </c>
      <c r="AV247" s="13" t="s">
        <v>81</v>
      </c>
      <c r="AW247" s="13" t="s">
        <v>31</v>
      </c>
      <c r="AX247" s="13" t="s">
        <v>73</v>
      </c>
      <c r="AY247" s="207" t="s">
        <v>128</v>
      </c>
    </row>
    <row r="248" spans="2:51" s="14" customFormat="1" ht="12">
      <c r="B248" s="208"/>
      <c r="C248" s="209"/>
      <c r="D248" s="199" t="s">
        <v>148</v>
      </c>
      <c r="E248" s="210" t="s">
        <v>1</v>
      </c>
      <c r="F248" s="211" t="s">
        <v>83</v>
      </c>
      <c r="G248" s="209"/>
      <c r="H248" s="212">
        <v>2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148</v>
      </c>
      <c r="AU248" s="218" t="s">
        <v>83</v>
      </c>
      <c r="AV248" s="14" t="s">
        <v>83</v>
      </c>
      <c r="AW248" s="14" t="s">
        <v>31</v>
      </c>
      <c r="AX248" s="14" t="s">
        <v>81</v>
      </c>
      <c r="AY248" s="218" t="s">
        <v>128</v>
      </c>
    </row>
    <row r="249" spans="1:65" s="2" customFormat="1" ht="24.15" customHeight="1">
      <c r="A249" s="34"/>
      <c r="B249" s="35"/>
      <c r="C249" s="230" t="s">
        <v>383</v>
      </c>
      <c r="D249" s="230" t="s">
        <v>235</v>
      </c>
      <c r="E249" s="231" t="s">
        <v>384</v>
      </c>
      <c r="F249" s="232" t="s">
        <v>385</v>
      </c>
      <c r="G249" s="233" t="s">
        <v>143</v>
      </c>
      <c r="H249" s="234">
        <v>2</v>
      </c>
      <c r="I249" s="235"/>
      <c r="J249" s="236">
        <f>ROUND(I249*H249,2)</f>
        <v>0</v>
      </c>
      <c r="K249" s="237"/>
      <c r="L249" s="238"/>
      <c r="M249" s="239" t="s">
        <v>1</v>
      </c>
      <c r="N249" s="240" t="s">
        <v>38</v>
      </c>
      <c r="O249" s="71"/>
      <c r="P249" s="193">
        <f>O249*H249</f>
        <v>0</v>
      </c>
      <c r="Q249" s="193">
        <v>0.0001</v>
      </c>
      <c r="R249" s="193">
        <f>Q249*H249</f>
        <v>0.0002</v>
      </c>
      <c r="S249" s="193">
        <v>0</v>
      </c>
      <c r="T249" s="194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5" t="s">
        <v>238</v>
      </c>
      <c r="AT249" s="195" t="s">
        <v>235</v>
      </c>
      <c r="AU249" s="195" t="s">
        <v>83</v>
      </c>
      <c r="AY249" s="17" t="s">
        <v>128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7" t="s">
        <v>81</v>
      </c>
      <c r="BK249" s="196">
        <f>ROUND(I249*H249,2)</f>
        <v>0</v>
      </c>
      <c r="BL249" s="17" t="s">
        <v>221</v>
      </c>
      <c r="BM249" s="195" t="s">
        <v>386</v>
      </c>
    </row>
    <row r="250" spans="1:65" s="2" customFormat="1" ht="24.15" customHeight="1">
      <c r="A250" s="34"/>
      <c r="B250" s="35"/>
      <c r="C250" s="230" t="s">
        <v>387</v>
      </c>
      <c r="D250" s="230" t="s">
        <v>235</v>
      </c>
      <c r="E250" s="231" t="s">
        <v>388</v>
      </c>
      <c r="F250" s="232" t="s">
        <v>389</v>
      </c>
      <c r="G250" s="233" t="s">
        <v>143</v>
      </c>
      <c r="H250" s="234">
        <v>2</v>
      </c>
      <c r="I250" s="235"/>
      <c r="J250" s="236">
        <f>ROUND(I250*H250,2)</f>
        <v>0</v>
      </c>
      <c r="K250" s="237"/>
      <c r="L250" s="238"/>
      <c r="M250" s="239" t="s">
        <v>1</v>
      </c>
      <c r="N250" s="240" t="s">
        <v>38</v>
      </c>
      <c r="O250" s="71"/>
      <c r="P250" s="193">
        <f>O250*H250</f>
        <v>0</v>
      </c>
      <c r="Q250" s="193">
        <v>6E-05</v>
      </c>
      <c r="R250" s="193">
        <f>Q250*H250</f>
        <v>0.00012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238</v>
      </c>
      <c r="AT250" s="195" t="s">
        <v>235</v>
      </c>
      <c r="AU250" s="195" t="s">
        <v>83</v>
      </c>
      <c r="AY250" s="17" t="s">
        <v>128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81</v>
      </c>
      <c r="BK250" s="196">
        <f>ROUND(I250*H250,2)</f>
        <v>0</v>
      </c>
      <c r="BL250" s="17" t="s">
        <v>221</v>
      </c>
      <c r="BM250" s="195" t="s">
        <v>390</v>
      </c>
    </row>
    <row r="251" spans="1:65" s="2" customFormat="1" ht="37.95" customHeight="1">
      <c r="A251" s="34"/>
      <c r="B251" s="35"/>
      <c r="C251" s="183" t="s">
        <v>391</v>
      </c>
      <c r="D251" s="183" t="s">
        <v>131</v>
      </c>
      <c r="E251" s="184" t="s">
        <v>392</v>
      </c>
      <c r="F251" s="185" t="s">
        <v>393</v>
      </c>
      <c r="G251" s="186" t="s">
        <v>143</v>
      </c>
      <c r="H251" s="187">
        <v>2</v>
      </c>
      <c r="I251" s="188"/>
      <c r="J251" s="189">
        <f>ROUND(I251*H251,2)</f>
        <v>0</v>
      </c>
      <c r="K251" s="190"/>
      <c r="L251" s="39"/>
      <c r="M251" s="191" t="s">
        <v>1</v>
      </c>
      <c r="N251" s="192" t="s">
        <v>38</v>
      </c>
      <c r="O251" s="71"/>
      <c r="P251" s="193">
        <f>O251*H251</f>
        <v>0</v>
      </c>
      <c r="Q251" s="193">
        <v>0</v>
      </c>
      <c r="R251" s="193">
        <f>Q251*H251</f>
        <v>0</v>
      </c>
      <c r="S251" s="193">
        <v>5E-05</v>
      </c>
      <c r="T251" s="194">
        <f>S251*H251</f>
        <v>0.0001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221</v>
      </c>
      <c r="AT251" s="195" t="s">
        <v>131</v>
      </c>
      <c r="AU251" s="195" t="s">
        <v>83</v>
      </c>
      <c r="AY251" s="17" t="s">
        <v>128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7" t="s">
        <v>81</v>
      </c>
      <c r="BK251" s="196">
        <f>ROUND(I251*H251,2)</f>
        <v>0</v>
      </c>
      <c r="BL251" s="17" t="s">
        <v>221</v>
      </c>
      <c r="BM251" s="195" t="s">
        <v>394</v>
      </c>
    </row>
    <row r="252" spans="2:51" s="13" customFormat="1" ht="12">
      <c r="B252" s="197"/>
      <c r="C252" s="198"/>
      <c r="D252" s="199" t="s">
        <v>148</v>
      </c>
      <c r="E252" s="200" t="s">
        <v>1</v>
      </c>
      <c r="F252" s="201" t="s">
        <v>395</v>
      </c>
      <c r="G252" s="198"/>
      <c r="H252" s="200" t="s">
        <v>1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148</v>
      </c>
      <c r="AU252" s="207" t="s">
        <v>83</v>
      </c>
      <c r="AV252" s="13" t="s">
        <v>81</v>
      </c>
      <c r="AW252" s="13" t="s">
        <v>31</v>
      </c>
      <c r="AX252" s="13" t="s">
        <v>73</v>
      </c>
      <c r="AY252" s="207" t="s">
        <v>128</v>
      </c>
    </row>
    <row r="253" spans="2:51" s="14" customFormat="1" ht="12">
      <c r="B253" s="208"/>
      <c r="C253" s="209"/>
      <c r="D253" s="199" t="s">
        <v>148</v>
      </c>
      <c r="E253" s="210" t="s">
        <v>1</v>
      </c>
      <c r="F253" s="211" t="s">
        <v>83</v>
      </c>
      <c r="G253" s="209"/>
      <c r="H253" s="212">
        <v>2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148</v>
      </c>
      <c r="AU253" s="218" t="s">
        <v>83</v>
      </c>
      <c r="AV253" s="14" t="s">
        <v>83</v>
      </c>
      <c r="AW253" s="14" t="s">
        <v>31</v>
      </c>
      <c r="AX253" s="14" t="s">
        <v>81</v>
      </c>
      <c r="AY253" s="218" t="s">
        <v>128</v>
      </c>
    </row>
    <row r="254" spans="1:65" s="2" customFormat="1" ht="24.15" customHeight="1">
      <c r="A254" s="34"/>
      <c r="B254" s="35"/>
      <c r="C254" s="183" t="s">
        <v>396</v>
      </c>
      <c r="D254" s="183" t="s">
        <v>131</v>
      </c>
      <c r="E254" s="184" t="s">
        <v>397</v>
      </c>
      <c r="F254" s="185" t="s">
        <v>398</v>
      </c>
      <c r="G254" s="186" t="s">
        <v>143</v>
      </c>
      <c r="H254" s="187">
        <v>1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38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221</v>
      </c>
      <c r="AT254" s="195" t="s">
        <v>131</v>
      </c>
      <c r="AU254" s="195" t="s">
        <v>83</v>
      </c>
      <c r="AY254" s="17" t="s">
        <v>128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81</v>
      </c>
      <c r="BK254" s="196">
        <f>ROUND(I254*H254,2)</f>
        <v>0</v>
      </c>
      <c r="BL254" s="17" t="s">
        <v>221</v>
      </c>
      <c r="BM254" s="195" t="s">
        <v>399</v>
      </c>
    </row>
    <row r="255" spans="1:65" s="2" customFormat="1" ht="33" customHeight="1">
      <c r="A255" s="34"/>
      <c r="B255" s="35"/>
      <c r="C255" s="183" t="s">
        <v>400</v>
      </c>
      <c r="D255" s="183" t="s">
        <v>131</v>
      </c>
      <c r="E255" s="184" t="s">
        <v>401</v>
      </c>
      <c r="F255" s="185" t="s">
        <v>402</v>
      </c>
      <c r="G255" s="186" t="s">
        <v>186</v>
      </c>
      <c r="H255" s="187">
        <v>0.1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38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221</v>
      </c>
      <c r="AT255" s="195" t="s">
        <v>131</v>
      </c>
      <c r="AU255" s="195" t="s">
        <v>83</v>
      </c>
      <c r="AY255" s="17" t="s">
        <v>128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81</v>
      </c>
      <c r="BK255" s="196">
        <f>ROUND(I255*H255,2)</f>
        <v>0</v>
      </c>
      <c r="BL255" s="17" t="s">
        <v>221</v>
      </c>
      <c r="BM255" s="195" t="s">
        <v>403</v>
      </c>
    </row>
    <row r="256" spans="1:65" s="2" customFormat="1" ht="24.15" customHeight="1">
      <c r="A256" s="34"/>
      <c r="B256" s="35"/>
      <c r="C256" s="183" t="s">
        <v>404</v>
      </c>
      <c r="D256" s="183" t="s">
        <v>131</v>
      </c>
      <c r="E256" s="184" t="s">
        <v>405</v>
      </c>
      <c r="F256" s="185" t="s">
        <v>406</v>
      </c>
      <c r="G256" s="186" t="s">
        <v>186</v>
      </c>
      <c r="H256" s="187">
        <v>0.1</v>
      </c>
      <c r="I256" s="188"/>
      <c r="J256" s="189">
        <f>ROUND(I256*H256,2)</f>
        <v>0</v>
      </c>
      <c r="K256" s="190"/>
      <c r="L256" s="39"/>
      <c r="M256" s="191" t="s">
        <v>1</v>
      </c>
      <c r="N256" s="192" t="s">
        <v>38</v>
      </c>
      <c r="O256" s="71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221</v>
      </c>
      <c r="AT256" s="195" t="s">
        <v>131</v>
      </c>
      <c r="AU256" s="195" t="s">
        <v>83</v>
      </c>
      <c r="AY256" s="17" t="s">
        <v>128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81</v>
      </c>
      <c r="BK256" s="196">
        <f>ROUND(I256*H256,2)</f>
        <v>0</v>
      </c>
      <c r="BL256" s="17" t="s">
        <v>221</v>
      </c>
      <c r="BM256" s="195" t="s">
        <v>407</v>
      </c>
    </row>
    <row r="257" spans="2:63" s="12" customFormat="1" ht="22.95" customHeight="1">
      <c r="B257" s="167"/>
      <c r="C257" s="168"/>
      <c r="D257" s="169" t="s">
        <v>72</v>
      </c>
      <c r="E257" s="181" t="s">
        <v>408</v>
      </c>
      <c r="F257" s="181" t="s">
        <v>409</v>
      </c>
      <c r="G257" s="168"/>
      <c r="H257" s="168"/>
      <c r="I257" s="171"/>
      <c r="J257" s="182">
        <f>BK257</f>
        <v>0</v>
      </c>
      <c r="K257" s="168"/>
      <c r="L257" s="173"/>
      <c r="M257" s="174"/>
      <c r="N257" s="175"/>
      <c r="O257" s="175"/>
      <c r="P257" s="176">
        <f>P258</f>
        <v>0</v>
      </c>
      <c r="Q257" s="175"/>
      <c r="R257" s="176">
        <f>R258</f>
        <v>0</v>
      </c>
      <c r="S257" s="175"/>
      <c r="T257" s="177">
        <f>T258</f>
        <v>0.0075</v>
      </c>
      <c r="AR257" s="178" t="s">
        <v>83</v>
      </c>
      <c r="AT257" s="179" t="s">
        <v>72</v>
      </c>
      <c r="AU257" s="179" t="s">
        <v>81</v>
      </c>
      <c r="AY257" s="178" t="s">
        <v>128</v>
      </c>
      <c r="BK257" s="180">
        <f>BK258</f>
        <v>0</v>
      </c>
    </row>
    <row r="258" spans="1:65" s="2" customFormat="1" ht="24.15" customHeight="1">
      <c r="A258" s="34"/>
      <c r="B258" s="35"/>
      <c r="C258" s="183" t="s">
        <v>410</v>
      </c>
      <c r="D258" s="183" t="s">
        <v>131</v>
      </c>
      <c r="E258" s="184" t="s">
        <v>411</v>
      </c>
      <c r="F258" s="185" t="s">
        <v>412</v>
      </c>
      <c r="G258" s="186" t="s">
        <v>143</v>
      </c>
      <c r="H258" s="187">
        <v>1</v>
      </c>
      <c r="I258" s="188"/>
      <c r="J258" s="189">
        <f>ROUND(I258*H258,2)</f>
        <v>0</v>
      </c>
      <c r="K258" s="190"/>
      <c r="L258" s="39"/>
      <c r="M258" s="191" t="s">
        <v>1</v>
      </c>
      <c r="N258" s="192" t="s">
        <v>38</v>
      </c>
      <c r="O258" s="71"/>
      <c r="P258" s="193">
        <f>O258*H258</f>
        <v>0</v>
      </c>
      <c r="Q258" s="193">
        <v>0</v>
      </c>
      <c r="R258" s="193">
        <f>Q258*H258</f>
        <v>0</v>
      </c>
      <c r="S258" s="193">
        <v>0.0075</v>
      </c>
      <c r="T258" s="194">
        <f>S258*H258</f>
        <v>0.0075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221</v>
      </c>
      <c r="AT258" s="195" t="s">
        <v>131</v>
      </c>
      <c r="AU258" s="195" t="s">
        <v>83</v>
      </c>
      <c r="AY258" s="17" t="s">
        <v>128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7" t="s">
        <v>81</v>
      </c>
      <c r="BK258" s="196">
        <f>ROUND(I258*H258,2)</f>
        <v>0</v>
      </c>
      <c r="BL258" s="17" t="s">
        <v>221</v>
      </c>
      <c r="BM258" s="195" t="s">
        <v>413</v>
      </c>
    </row>
    <row r="259" spans="2:63" s="12" customFormat="1" ht="22.95" customHeight="1">
      <c r="B259" s="167"/>
      <c r="C259" s="168"/>
      <c r="D259" s="169" t="s">
        <v>72</v>
      </c>
      <c r="E259" s="181" t="s">
        <v>414</v>
      </c>
      <c r="F259" s="181" t="s">
        <v>415</v>
      </c>
      <c r="G259" s="168"/>
      <c r="H259" s="168"/>
      <c r="I259" s="171"/>
      <c r="J259" s="182">
        <f>BK259</f>
        <v>0</v>
      </c>
      <c r="K259" s="168"/>
      <c r="L259" s="173"/>
      <c r="M259" s="174"/>
      <c r="N259" s="175"/>
      <c r="O259" s="175"/>
      <c r="P259" s="176">
        <f>SUM(P260:P262)</f>
        <v>0</v>
      </c>
      <c r="Q259" s="175"/>
      <c r="R259" s="176">
        <f>SUM(R260:R262)</f>
        <v>0</v>
      </c>
      <c r="S259" s="175"/>
      <c r="T259" s="177">
        <f>SUM(T260:T262)</f>
        <v>0.26927999999999996</v>
      </c>
      <c r="AR259" s="178" t="s">
        <v>83</v>
      </c>
      <c r="AT259" s="179" t="s">
        <v>72</v>
      </c>
      <c r="AU259" s="179" t="s">
        <v>81</v>
      </c>
      <c r="AY259" s="178" t="s">
        <v>128</v>
      </c>
      <c r="BK259" s="180">
        <f>SUM(BK260:BK262)</f>
        <v>0</v>
      </c>
    </row>
    <row r="260" spans="1:65" s="2" customFormat="1" ht="16.5" customHeight="1">
      <c r="A260" s="34"/>
      <c r="B260" s="35"/>
      <c r="C260" s="183" t="s">
        <v>416</v>
      </c>
      <c r="D260" s="183" t="s">
        <v>131</v>
      </c>
      <c r="E260" s="184" t="s">
        <v>417</v>
      </c>
      <c r="F260" s="185" t="s">
        <v>418</v>
      </c>
      <c r="G260" s="186" t="s">
        <v>134</v>
      </c>
      <c r="H260" s="187">
        <v>12.24</v>
      </c>
      <c r="I260" s="188"/>
      <c r="J260" s="189">
        <f>ROUND(I260*H260,2)</f>
        <v>0</v>
      </c>
      <c r="K260" s="190"/>
      <c r="L260" s="39"/>
      <c r="M260" s="191" t="s">
        <v>1</v>
      </c>
      <c r="N260" s="192" t="s">
        <v>38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0.022</v>
      </c>
      <c r="T260" s="194">
        <f>S260*H260</f>
        <v>0.26927999999999996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221</v>
      </c>
      <c r="AT260" s="195" t="s">
        <v>131</v>
      </c>
      <c r="AU260" s="195" t="s">
        <v>83</v>
      </c>
      <c r="AY260" s="17" t="s">
        <v>128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81</v>
      </c>
      <c r="BK260" s="196">
        <f>ROUND(I260*H260,2)</f>
        <v>0</v>
      </c>
      <c r="BL260" s="17" t="s">
        <v>221</v>
      </c>
      <c r="BM260" s="195" t="s">
        <v>419</v>
      </c>
    </row>
    <row r="261" spans="2:51" s="13" customFormat="1" ht="12">
      <c r="B261" s="197"/>
      <c r="C261" s="198"/>
      <c r="D261" s="199" t="s">
        <v>148</v>
      </c>
      <c r="E261" s="200" t="s">
        <v>1</v>
      </c>
      <c r="F261" s="201" t="s">
        <v>420</v>
      </c>
      <c r="G261" s="198"/>
      <c r="H261" s="200" t="s">
        <v>1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148</v>
      </c>
      <c r="AU261" s="207" t="s">
        <v>83</v>
      </c>
      <c r="AV261" s="13" t="s">
        <v>81</v>
      </c>
      <c r="AW261" s="13" t="s">
        <v>31</v>
      </c>
      <c r="AX261" s="13" t="s">
        <v>73</v>
      </c>
      <c r="AY261" s="207" t="s">
        <v>128</v>
      </c>
    </row>
    <row r="262" spans="2:51" s="14" customFormat="1" ht="12">
      <c r="B262" s="208"/>
      <c r="C262" s="209"/>
      <c r="D262" s="199" t="s">
        <v>148</v>
      </c>
      <c r="E262" s="210" t="s">
        <v>1</v>
      </c>
      <c r="F262" s="211" t="s">
        <v>421</v>
      </c>
      <c r="G262" s="209"/>
      <c r="H262" s="212">
        <v>12.239999999999998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148</v>
      </c>
      <c r="AU262" s="218" t="s">
        <v>83</v>
      </c>
      <c r="AV262" s="14" t="s">
        <v>83</v>
      </c>
      <c r="AW262" s="14" t="s">
        <v>31</v>
      </c>
      <c r="AX262" s="14" t="s">
        <v>81</v>
      </c>
      <c r="AY262" s="218" t="s">
        <v>128</v>
      </c>
    </row>
    <row r="263" spans="2:63" s="12" customFormat="1" ht="22.95" customHeight="1">
      <c r="B263" s="167"/>
      <c r="C263" s="168"/>
      <c r="D263" s="169" t="s">
        <v>72</v>
      </c>
      <c r="E263" s="181" t="s">
        <v>422</v>
      </c>
      <c r="F263" s="181" t="s">
        <v>423</v>
      </c>
      <c r="G263" s="168"/>
      <c r="H263" s="168"/>
      <c r="I263" s="171"/>
      <c r="J263" s="182">
        <f>BK263</f>
        <v>0</v>
      </c>
      <c r="K263" s="168"/>
      <c r="L263" s="173"/>
      <c r="M263" s="174"/>
      <c r="N263" s="175"/>
      <c r="O263" s="175"/>
      <c r="P263" s="176">
        <f>SUM(P264:P291)</f>
        <v>0</v>
      </c>
      <c r="Q263" s="175"/>
      <c r="R263" s="176">
        <f>SUM(R264:R291)</f>
        <v>0.0444</v>
      </c>
      <c r="S263" s="175"/>
      <c r="T263" s="177">
        <f>SUM(T264:T291)</f>
        <v>1.0558619999999999</v>
      </c>
      <c r="AR263" s="178" t="s">
        <v>83</v>
      </c>
      <c r="AT263" s="179" t="s">
        <v>72</v>
      </c>
      <c r="AU263" s="179" t="s">
        <v>81</v>
      </c>
      <c r="AY263" s="178" t="s">
        <v>128</v>
      </c>
      <c r="BK263" s="180">
        <f>SUM(BK264:BK291)</f>
        <v>0</v>
      </c>
    </row>
    <row r="264" spans="1:65" s="2" customFormat="1" ht="24.15" customHeight="1">
      <c r="A264" s="34"/>
      <c r="B264" s="35"/>
      <c r="C264" s="183" t="s">
        <v>424</v>
      </c>
      <c r="D264" s="183" t="s">
        <v>131</v>
      </c>
      <c r="E264" s="184" t="s">
        <v>425</v>
      </c>
      <c r="F264" s="185" t="s">
        <v>426</v>
      </c>
      <c r="G264" s="186" t="s">
        <v>143</v>
      </c>
      <c r="H264" s="187">
        <v>3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38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0.01965</v>
      </c>
      <c r="T264" s="194">
        <f>S264*H264</f>
        <v>0.05895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221</v>
      </c>
      <c r="AT264" s="195" t="s">
        <v>131</v>
      </c>
      <c r="AU264" s="195" t="s">
        <v>83</v>
      </c>
      <c r="AY264" s="17" t="s">
        <v>128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81</v>
      </c>
      <c r="BK264" s="196">
        <f>ROUND(I264*H264,2)</f>
        <v>0</v>
      </c>
      <c r="BL264" s="17" t="s">
        <v>221</v>
      </c>
      <c r="BM264" s="195" t="s">
        <v>427</v>
      </c>
    </row>
    <row r="265" spans="2:51" s="13" customFormat="1" ht="12">
      <c r="B265" s="197"/>
      <c r="C265" s="198"/>
      <c r="D265" s="199" t="s">
        <v>148</v>
      </c>
      <c r="E265" s="200" t="s">
        <v>1</v>
      </c>
      <c r="F265" s="201" t="s">
        <v>168</v>
      </c>
      <c r="G265" s="198"/>
      <c r="H265" s="200" t="s">
        <v>1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148</v>
      </c>
      <c r="AU265" s="207" t="s">
        <v>83</v>
      </c>
      <c r="AV265" s="13" t="s">
        <v>81</v>
      </c>
      <c r="AW265" s="13" t="s">
        <v>31</v>
      </c>
      <c r="AX265" s="13" t="s">
        <v>73</v>
      </c>
      <c r="AY265" s="207" t="s">
        <v>128</v>
      </c>
    </row>
    <row r="266" spans="2:51" s="14" customFormat="1" ht="12">
      <c r="B266" s="208"/>
      <c r="C266" s="209"/>
      <c r="D266" s="199" t="s">
        <v>148</v>
      </c>
      <c r="E266" s="210" t="s">
        <v>1</v>
      </c>
      <c r="F266" s="211" t="s">
        <v>81</v>
      </c>
      <c r="G266" s="209"/>
      <c r="H266" s="212">
        <v>1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148</v>
      </c>
      <c r="AU266" s="218" t="s">
        <v>83</v>
      </c>
      <c r="AV266" s="14" t="s">
        <v>83</v>
      </c>
      <c r="AW266" s="14" t="s">
        <v>31</v>
      </c>
      <c r="AX266" s="14" t="s">
        <v>73</v>
      </c>
      <c r="AY266" s="218" t="s">
        <v>128</v>
      </c>
    </row>
    <row r="267" spans="2:51" s="13" customFormat="1" ht="12">
      <c r="B267" s="197"/>
      <c r="C267" s="198"/>
      <c r="D267" s="199" t="s">
        <v>148</v>
      </c>
      <c r="E267" s="200" t="s">
        <v>1</v>
      </c>
      <c r="F267" s="201" t="s">
        <v>166</v>
      </c>
      <c r="G267" s="198"/>
      <c r="H267" s="200" t="s">
        <v>1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148</v>
      </c>
      <c r="AU267" s="207" t="s">
        <v>83</v>
      </c>
      <c r="AV267" s="13" t="s">
        <v>81</v>
      </c>
      <c r="AW267" s="13" t="s">
        <v>31</v>
      </c>
      <c r="AX267" s="13" t="s">
        <v>73</v>
      </c>
      <c r="AY267" s="207" t="s">
        <v>128</v>
      </c>
    </row>
    <row r="268" spans="2:51" s="14" customFormat="1" ht="12">
      <c r="B268" s="208"/>
      <c r="C268" s="209"/>
      <c r="D268" s="199" t="s">
        <v>148</v>
      </c>
      <c r="E268" s="210" t="s">
        <v>1</v>
      </c>
      <c r="F268" s="211" t="s">
        <v>83</v>
      </c>
      <c r="G268" s="209"/>
      <c r="H268" s="212">
        <v>2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148</v>
      </c>
      <c r="AU268" s="218" t="s">
        <v>83</v>
      </c>
      <c r="AV268" s="14" t="s">
        <v>83</v>
      </c>
      <c r="AW268" s="14" t="s">
        <v>31</v>
      </c>
      <c r="AX268" s="14" t="s">
        <v>73</v>
      </c>
      <c r="AY268" s="218" t="s">
        <v>128</v>
      </c>
    </row>
    <row r="269" spans="2:51" s="15" customFormat="1" ht="12">
      <c r="B269" s="219"/>
      <c r="C269" s="220"/>
      <c r="D269" s="199" t="s">
        <v>148</v>
      </c>
      <c r="E269" s="221" t="s">
        <v>1</v>
      </c>
      <c r="F269" s="222" t="s">
        <v>170</v>
      </c>
      <c r="G269" s="220"/>
      <c r="H269" s="223">
        <v>3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148</v>
      </c>
      <c r="AU269" s="229" t="s">
        <v>83</v>
      </c>
      <c r="AV269" s="15" t="s">
        <v>135</v>
      </c>
      <c r="AW269" s="15" t="s">
        <v>31</v>
      </c>
      <c r="AX269" s="15" t="s">
        <v>81</v>
      </c>
      <c r="AY269" s="229" t="s">
        <v>128</v>
      </c>
    </row>
    <row r="270" spans="1:65" s="2" customFormat="1" ht="24.15" customHeight="1">
      <c r="A270" s="34"/>
      <c r="B270" s="35"/>
      <c r="C270" s="183" t="s">
        <v>428</v>
      </c>
      <c r="D270" s="183" t="s">
        <v>131</v>
      </c>
      <c r="E270" s="184" t="s">
        <v>429</v>
      </c>
      <c r="F270" s="185" t="s">
        <v>430</v>
      </c>
      <c r="G270" s="186" t="s">
        <v>143</v>
      </c>
      <c r="H270" s="187">
        <v>2</v>
      </c>
      <c r="I270" s="188"/>
      <c r="J270" s="189">
        <f>ROUND(I270*H270,2)</f>
        <v>0</v>
      </c>
      <c r="K270" s="190"/>
      <c r="L270" s="39"/>
      <c r="M270" s="191" t="s">
        <v>1</v>
      </c>
      <c r="N270" s="192" t="s">
        <v>38</v>
      </c>
      <c r="O270" s="71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221</v>
      </c>
      <c r="AT270" s="195" t="s">
        <v>131</v>
      </c>
      <c r="AU270" s="195" t="s">
        <v>83</v>
      </c>
      <c r="AY270" s="17" t="s">
        <v>128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7" t="s">
        <v>81</v>
      </c>
      <c r="BK270" s="196">
        <f>ROUND(I270*H270,2)</f>
        <v>0</v>
      </c>
      <c r="BL270" s="17" t="s">
        <v>221</v>
      </c>
      <c r="BM270" s="195" t="s">
        <v>431</v>
      </c>
    </row>
    <row r="271" spans="2:51" s="13" customFormat="1" ht="12">
      <c r="B271" s="197"/>
      <c r="C271" s="198"/>
      <c r="D271" s="199" t="s">
        <v>148</v>
      </c>
      <c r="E271" s="200" t="s">
        <v>1</v>
      </c>
      <c r="F271" s="201" t="s">
        <v>166</v>
      </c>
      <c r="G271" s="198"/>
      <c r="H271" s="200" t="s">
        <v>1</v>
      </c>
      <c r="I271" s="202"/>
      <c r="J271" s="198"/>
      <c r="K271" s="198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148</v>
      </c>
      <c r="AU271" s="207" t="s">
        <v>83</v>
      </c>
      <c r="AV271" s="13" t="s">
        <v>81</v>
      </c>
      <c r="AW271" s="13" t="s">
        <v>31</v>
      </c>
      <c r="AX271" s="13" t="s">
        <v>73</v>
      </c>
      <c r="AY271" s="207" t="s">
        <v>128</v>
      </c>
    </row>
    <row r="272" spans="2:51" s="14" customFormat="1" ht="12">
      <c r="B272" s="208"/>
      <c r="C272" s="209"/>
      <c r="D272" s="199" t="s">
        <v>148</v>
      </c>
      <c r="E272" s="210" t="s">
        <v>1</v>
      </c>
      <c r="F272" s="211" t="s">
        <v>83</v>
      </c>
      <c r="G272" s="209"/>
      <c r="H272" s="212">
        <v>2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148</v>
      </c>
      <c r="AU272" s="218" t="s">
        <v>83</v>
      </c>
      <c r="AV272" s="14" t="s">
        <v>83</v>
      </c>
      <c r="AW272" s="14" t="s">
        <v>31</v>
      </c>
      <c r="AX272" s="14" t="s">
        <v>81</v>
      </c>
      <c r="AY272" s="218" t="s">
        <v>128</v>
      </c>
    </row>
    <row r="273" spans="1:65" s="2" customFormat="1" ht="24.15" customHeight="1">
      <c r="A273" s="34"/>
      <c r="B273" s="35"/>
      <c r="C273" s="230" t="s">
        <v>432</v>
      </c>
      <c r="D273" s="230" t="s">
        <v>235</v>
      </c>
      <c r="E273" s="231" t="s">
        <v>433</v>
      </c>
      <c r="F273" s="232" t="s">
        <v>434</v>
      </c>
      <c r="G273" s="233" t="s">
        <v>143</v>
      </c>
      <c r="H273" s="234">
        <v>2</v>
      </c>
      <c r="I273" s="235"/>
      <c r="J273" s="236">
        <f>ROUND(I273*H273,2)</f>
        <v>0</v>
      </c>
      <c r="K273" s="237"/>
      <c r="L273" s="238"/>
      <c r="M273" s="239" t="s">
        <v>1</v>
      </c>
      <c r="N273" s="240" t="s">
        <v>38</v>
      </c>
      <c r="O273" s="71"/>
      <c r="P273" s="193">
        <f>O273*H273</f>
        <v>0</v>
      </c>
      <c r="Q273" s="193">
        <v>0.02</v>
      </c>
      <c r="R273" s="193">
        <f>Q273*H273</f>
        <v>0.04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238</v>
      </c>
      <c r="AT273" s="195" t="s">
        <v>235</v>
      </c>
      <c r="AU273" s="195" t="s">
        <v>83</v>
      </c>
      <c r="AY273" s="17" t="s">
        <v>128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7" t="s">
        <v>81</v>
      </c>
      <c r="BK273" s="196">
        <f>ROUND(I273*H273,2)</f>
        <v>0</v>
      </c>
      <c r="BL273" s="17" t="s">
        <v>221</v>
      </c>
      <c r="BM273" s="195" t="s">
        <v>435</v>
      </c>
    </row>
    <row r="274" spans="1:65" s="2" customFormat="1" ht="21.75" customHeight="1">
      <c r="A274" s="34"/>
      <c r="B274" s="35"/>
      <c r="C274" s="183" t="s">
        <v>436</v>
      </c>
      <c r="D274" s="183" t="s">
        <v>131</v>
      </c>
      <c r="E274" s="184" t="s">
        <v>437</v>
      </c>
      <c r="F274" s="185" t="s">
        <v>438</v>
      </c>
      <c r="G274" s="186" t="s">
        <v>143</v>
      </c>
      <c r="H274" s="187">
        <v>2</v>
      </c>
      <c r="I274" s="188"/>
      <c r="J274" s="189">
        <f>ROUND(I274*H274,2)</f>
        <v>0</v>
      </c>
      <c r="K274" s="190"/>
      <c r="L274" s="39"/>
      <c r="M274" s="191" t="s">
        <v>1</v>
      </c>
      <c r="N274" s="192" t="s">
        <v>38</v>
      </c>
      <c r="O274" s="71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221</v>
      </c>
      <c r="AT274" s="195" t="s">
        <v>131</v>
      </c>
      <c r="AU274" s="195" t="s">
        <v>83</v>
      </c>
      <c r="AY274" s="17" t="s">
        <v>128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7" t="s">
        <v>81</v>
      </c>
      <c r="BK274" s="196">
        <f>ROUND(I274*H274,2)</f>
        <v>0</v>
      </c>
      <c r="BL274" s="17" t="s">
        <v>221</v>
      </c>
      <c r="BM274" s="195" t="s">
        <v>439</v>
      </c>
    </row>
    <row r="275" spans="1:65" s="2" customFormat="1" ht="16.5" customHeight="1">
      <c r="A275" s="34"/>
      <c r="B275" s="35"/>
      <c r="C275" s="230" t="s">
        <v>440</v>
      </c>
      <c r="D275" s="230" t="s">
        <v>235</v>
      </c>
      <c r="E275" s="231" t="s">
        <v>441</v>
      </c>
      <c r="F275" s="232" t="s">
        <v>442</v>
      </c>
      <c r="G275" s="233" t="s">
        <v>143</v>
      </c>
      <c r="H275" s="234">
        <v>2</v>
      </c>
      <c r="I275" s="235"/>
      <c r="J275" s="236">
        <f>ROUND(I275*H275,2)</f>
        <v>0</v>
      </c>
      <c r="K275" s="237"/>
      <c r="L275" s="238"/>
      <c r="M275" s="239" t="s">
        <v>1</v>
      </c>
      <c r="N275" s="240" t="s">
        <v>38</v>
      </c>
      <c r="O275" s="71"/>
      <c r="P275" s="193">
        <f>O275*H275</f>
        <v>0</v>
      </c>
      <c r="Q275" s="193">
        <v>0.0022</v>
      </c>
      <c r="R275" s="193">
        <f>Q275*H275</f>
        <v>0.0044</v>
      </c>
      <c r="S275" s="193">
        <v>0</v>
      </c>
      <c r="T275" s="19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238</v>
      </c>
      <c r="AT275" s="195" t="s">
        <v>235</v>
      </c>
      <c r="AU275" s="195" t="s">
        <v>83</v>
      </c>
      <c r="AY275" s="17" t="s">
        <v>128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7" t="s">
        <v>81</v>
      </c>
      <c r="BK275" s="196">
        <f>ROUND(I275*H275,2)</f>
        <v>0</v>
      </c>
      <c r="BL275" s="17" t="s">
        <v>221</v>
      </c>
      <c r="BM275" s="195" t="s">
        <v>443</v>
      </c>
    </row>
    <row r="276" spans="1:65" s="2" customFormat="1" ht="24.15" customHeight="1">
      <c r="A276" s="34"/>
      <c r="B276" s="35"/>
      <c r="C276" s="183" t="s">
        <v>444</v>
      </c>
      <c r="D276" s="183" t="s">
        <v>131</v>
      </c>
      <c r="E276" s="184" t="s">
        <v>445</v>
      </c>
      <c r="F276" s="185" t="s">
        <v>446</v>
      </c>
      <c r="G276" s="186" t="s">
        <v>143</v>
      </c>
      <c r="H276" s="187">
        <v>20.488</v>
      </c>
      <c r="I276" s="188"/>
      <c r="J276" s="189">
        <f>ROUND(I276*H276,2)</f>
        <v>0</v>
      </c>
      <c r="K276" s="190"/>
      <c r="L276" s="39"/>
      <c r="M276" s="191" t="s">
        <v>1</v>
      </c>
      <c r="N276" s="192" t="s">
        <v>38</v>
      </c>
      <c r="O276" s="71"/>
      <c r="P276" s="193">
        <f>O276*H276</f>
        <v>0</v>
      </c>
      <c r="Q276" s="193">
        <v>0</v>
      </c>
      <c r="R276" s="193">
        <f>Q276*H276</f>
        <v>0</v>
      </c>
      <c r="S276" s="193">
        <v>0.024</v>
      </c>
      <c r="T276" s="194">
        <f>S276*H276</f>
        <v>0.491712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221</v>
      </c>
      <c r="AT276" s="195" t="s">
        <v>131</v>
      </c>
      <c r="AU276" s="195" t="s">
        <v>83</v>
      </c>
      <c r="AY276" s="17" t="s">
        <v>128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7" t="s">
        <v>81</v>
      </c>
      <c r="BK276" s="196">
        <f>ROUND(I276*H276,2)</f>
        <v>0</v>
      </c>
      <c r="BL276" s="17" t="s">
        <v>221</v>
      </c>
      <c r="BM276" s="195" t="s">
        <v>447</v>
      </c>
    </row>
    <row r="277" spans="2:51" s="14" customFormat="1" ht="12">
      <c r="B277" s="208"/>
      <c r="C277" s="209"/>
      <c r="D277" s="199" t="s">
        <v>148</v>
      </c>
      <c r="E277" s="210" t="s">
        <v>1</v>
      </c>
      <c r="F277" s="211" t="s">
        <v>448</v>
      </c>
      <c r="G277" s="209"/>
      <c r="H277" s="212">
        <v>9.456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148</v>
      </c>
      <c r="AU277" s="218" t="s">
        <v>83</v>
      </c>
      <c r="AV277" s="14" t="s">
        <v>83</v>
      </c>
      <c r="AW277" s="14" t="s">
        <v>31</v>
      </c>
      <c r="AX277" s="14" t="s">
        <v>73</v>
      </c>
      <c r="AY277" s="218" t="s">
        <v>128</v>
      </c>
    </row>
    <row r="278" spans="2:51" s="14" customFormat="1" ht="12">
      <c r="B278" s="208"/>
      <c r="C278" s="209"/>
      <c r="D278" s="199" t="s">
        <v>148</v>
      </c>
      <c r="E278" s="210" t="s">
        <v>1</v>
      </c>
      <c r="F278" s="211" t="s">
        <v>449</v>
      </c>
      <c r="G278" s="209"/>
      <c r="H278" s="212">
        <v>11.032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148</v>
      </c>
      <c r="AU278" s="218" t="s">
        <v>83</v>
      </c>
      <c r="AV278" s="14" t="s">
        <v>83</v>
      </c>
      <c r="AW278" s="14" t="s">
        <v>31</v>
      </c>
      <c r="AX278" s="14" t="s">
        <v>73</v>
      </c>
      <c r="AY278" s="218" t="s">
        <v>128</v>
      </c>
    </row>
    <row r="279" spans="2:51" s="15" customFormat="1" ht="12">
      <c r="B279" s="219"/>
      <c r="C279" s="220"/>
      <c r="D279" s="199" t="s">
        <v>148</v>
      </c>
      <c r="E279" s="221" t="s">
        <v>1</v>
      </c>
      <c r="F279" s="222" t="s">
        <v>170</v>
      </c>
      <c r="G279" s="220"/>
      <c r="H279" s="223">
        <v>20.488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148</v>
      </c>
      <c r="AU279" s="229" t="s">
        <v>83</v>
      </c>
      <c r="AV279" s="15" t="s">
        <v>135</v>
      </c>
      <c r="AW279" s="15" t="s">
        <v>31</v>
      </c>
      <c r="AX279" s="15" t="s">
        <v>81</v>
      </c>
      <c r="AY279" s="229" t="s">
        <v>128</v>
      </c>
    </row>
    <row r="280" spans="1:65" s="2" customFormat="1" ht="24.15" customHeight="1">
      <c r="A280" s="34"/>
      <c r="B280" s="35"/>
      <c r="C280" s="183" t="s">
        <v>450</v>
      </c>
      <c r="D280" s="183" t="s">
        <v>131</v>
      </c>
      <c r="E280" s="184" t="s">
        <v>451</v>
      </c>
      <c r="F280" s="185" t="s">
        <v>452</v>
      </c>
      <c r="G280" s="186" t="s">
        <v>143</v>
      </c>
      <c r="H280" s="187">
        <v>6</v>
      </c>
      <c r="I280" s="188"/>
      <c r="J280" s="189">
        <f>ROUND(I280*H280,2)</f>
        <v>0</v>
      </c>
      <c r="K280" s="190"/>
      <c r="L280" s="39"/>
      <c r="M280" s="191" t="s">
        <v>1</v>
      </c>
      <c r="N280" s="192" t="s">
        <v>38</v>
      </c>
      <c r="O280" s="71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221</v>
      </c>
      <c r="AT280" s="195" t="s">
        <v>131</v>
      </c>
      <c r="AU280" s="195" t="s">
        <v>83</v>
      </c>
      <c r="AY280" s="17" t="s">
        <v>128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7" t="s">
        <v>81</v>
      </c>
      <c r="BK280" s="196">
        <f>ROUND(I280*H280,2)</f>
        <v>0</v>
      </c>
      <c r="BL280" s="17" t="s">
        <v>221</v>
      </c>
      <c r="BM280" s="195" t="s">
        <v>453</v>
      </c>
    </row>
    <row r="281" spans="2:51" s="13" customFormat="1" ht="12">
      <c r="B281" s="197"/>
      <c r="C281" s="198"/>
      <c r="D281" s="199" t="s">
        <v>148</v>
      </c>
      <c r="E281" s="200" t="s">
        <v>1</v>
      </c>
      <c r="F281" s="201" t="s">
        <v>166</v>
      </c>
      <c r="G281" s="198"/>
      <c r="H281" s="200" t="s">
        <v>1</v>
      </c>
      <c r="I281" s="202"/>
      <c r="J281" s="198"/>
      <c r="K281" s="198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148</v>
      </c>
      <c r="AU281" s="207" t="s">
        <v>83</v>
      </c>
      <c r="AV281" s="13" t="s">
        <v>81</v>
      </c>
      <c r="AW281" s="13" t="s">
        <v>31</v>
      </c>
      <c r="AX281" s="13" t="s">
        <v>73</v>
      </c>
      <c r="AY281" s="207" t="s">
        <v>128</v>
      </c>
    </row>
    <row r="282" spans="2:51" s="14" customFormat="1" ht="12">
      <c r="B282" s="208"/>
      <c r="C282" s="209"/>
      <c r="D282" s="199" t="s">
        <v>148</v>
      </c>
      <c r="E282" s="210" t="s">
        <v>1</v>
      </c>
      <c r="F282" s="211" t="s">
        <v>153</v>
      </c>
      <c r="G282" s="209"/>
      <c r="H282" s="212">
        <v>5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148</v>
      </c>
      <c r="AU282" s="218" t="s">
        <v>83</v>
      </c>
      <c r="AV282" s="14" t="s">
        <v>83</v>
      </c>
      <c r="AW282" s="14" t="s">
        <v>31</v>
      </c>
      <c r="AX282" s="14" t="s">
        <v>73</v>
      </c>
      <c r="AY282" s="218" t="s">
        <v>128</v>
      </c>
    </row>
    <row r="283" spans="2:51" s="13" customFormat="1" ht="12">
      <c r="B283" s="197"/>
      <c r="C283" s="198"/>
      <c r="D283" s="199" t="s">
        <v>148</v>
      </c>
      <c r="E283" s="200" t="s">
        <v>1</v>
      </c>
      <c r="F283" s="201" t="s">
        <v>168</v>
      </c>
      <c r="G283" s="198"/>
      <c r="H283" s="200" t="s">
        <v>1</v>
      </c>
      <c r="I283" s="202"/>
      <c r="J283" s="198"/>
      <c r="K283" s="198"/>
      <c r="L283" s="203"/>
      <c r="M283" s="204"/>
      <c r="N283" s="205"/>
      <c r="O283" s="205"/>
      <c r="P283" s="205"/>
      <c r="Q283" s="205"/>
      <c r="R283" s="205"/>
      <c r="S283" s="205"/>
      <c r="T283" s="206"/>
      <c r="AT283" s="207" t="s">
        <v>148</v>
      </c>
      <c r="AU283" s="207" t="s">
        <v>83</v>
      </c>
      <c r="AV283" s="13" t="s">
        <v>81</v>
      </c>
      <c r="AW283" s="13" t="s">
        <v>31</v>
      </c>
      <c r="AX283" s="13" t="s">
        <v>73</v>
      </c>
      <c r="AY283" s="207" t="s">
        <v>128</v>
      </c>
    </row>
    <row r="284" spans="2:51" s="14" customFormat="1" ht="12">
      <c r="B284" s="208"/>
      <c r="C284" s="209"/>
      <c r="D284" s="199" t="s">
        <v>148</v>
      </c>
      <c r="E284" s="210" t="s">
        <v>1</v>
      </c>
      <c r="F284" s="211" t="s">
        <v>81</v>
      </c>
      <c r="G284" s="209"/>
      <c r="H284" s="212">
        <v>1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148</v>
      </c>
      <c r="AU284" s="218" t="s">
        <v>83</v>
      </c>
      <c r="AV284" s="14" t="s">
        <v>83</v>
      </c>
      <c r="AW284" s="14" t="s">
        <v>31</v>
      </c>
      <c r="AX284" s="14" t="s">
        <v>73</v>
      </c>
      <c r="AY284" s="218" t="s">
        <v>128</v>
      </c>
    </row>
    <row r="285" spans="2:51" s="15" customFormat="1" ht="12">
      <c r="B285" s="219"/>
      <c r="C285" s="220"/>
      <c r="D285" s="199" t="s">
        <v>148</v>
      </c>
      <c r="E285" s="221" t="s">
        <v>1</v>
      </c>
      <c r="F285" s="222" t="s">
        <v>170</v>
      </c>
      <c r="G285" s="220"/>
      <c r="H285" s="223">
        <v>6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148</v>
      </c>
      <c r="AU285" s="229" t="s">
        <v>83</v>
      </c>
      <c r="AV285" s="15" t="s">
        <v>135</v>
      </c>
      <c r="AW285" s="15" t="s">
        <v>31</v>
      </c>
      <c r="AX285" s="15" t="s">
        <v>81</v>
      </c>
      <c r="AY285" s="229" t="s">
        <v>128</v>
      </c>
    </row>
    <row r="286" spans="1:65" s="2" customFormat="1" ht="24.15" customHeight="1">
      <c r="A286" s="34"/>
      <c r="B286" s="35"/>
      <c r="C286" s="183" t="s">
        <v>454</v>
      </c>
      <c r="D286" s="183" t="s">
        <v>131</v>
      </c>
      <c r="E286" s="184" t="s">
        <v>455</v>
      </c>
      <c r="F286" s="185" t="s">
        <v>456</v>
      </c>
      <c r="G286" s="186" t="s">
        <v>143</v>
      </c>
      <c r="H286" s="187">
        <v>1</v>
      </c>
      <c r="I286" s="188"/>
      <c r="J286" s="189">
        <f>ROUND(I286*H286,2)</f>
        <v>0</v>
      </c>
      <c r="K286" s="190"/>
      <c r="L286" s="39"/>
      <c r="M286" s="191" t="s">
        <v>1</v>
      </c>
      <c r="N286" s="192" t="s">
        <v>38</v>
      </c>
      <c r="O286" s="71"/>
      <c r="P286" s="193">
        <f>O286*H286</f>
        <v>0</v>
      </c>
      <c r="Q286" s="193">
        <v>0</v>
      </c>
      <c r="R286" s="193">
        <f>Q286*H286</f>
        <v>0</v>
      </c>
      <c r="S286" s="193">
        <v>0.174</v>
      </c>
      <c r="T286" s="194">
        <f>S286*H286</f>
        <v>0.174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5" t="s">
        <v>221</v>
      </c>
      <c r="AT286" s="195" t="s">
        <v>131</v>
      </c>
      <c r="AU286" s="195" t="s">
        <v>83</v>
      </c>
      <c r="AY286" s="17" t="s">
        <v>128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7" t="s">
        <v>81</v>
      </c>
      <c r="BK286" s="196">
        <f>ROUND(I286*H286,2)</f>
        <v>0</v>
      </c>
      <c r="BL286" s="17" t="s">
        <v>221</v>
      </c>
      <c r="BM286" s="195" t="s">
        <v>457</v>
      </c>
    </row>
    <row r="287" spans="1:65" s="2" customFormat="1" ht="24.15" customHeight="1">
      <c r="A287" s="34"/>
      <c r="B287" s="35"/>
      <c r="C287" s="183" t="s">
        <v>458</v>
      </c>
      <c r="D287" s="183" t="s">
        <v>131</v>
      </c>
      <c r="E287" s="184" t="s">
        <v>459</v>
      </c>
      <c r="F287" s="185" t="s">
        <v>460</v>
      </c>
      <c r="G287" s="186" t="s">
        <v>143</v>
      </c>
      <c r="H287" s="187">
        <v>3</v>
      </c>
      <c r="I287" s="188"/>
      <c r="J287" s="189">
        <f>ROUND(I287*H287,2)</f>
        <v>0</v>
      </c>
      <c r="K287" s="190"/>
      <c r="L287" s="39"/>
      <c r="M287" s="191" t="s">
        <v>1</v>
      </c>
      <c r="N287" s="192" t="s">
        <v>38</v>
      </c>
      <c r="O287" s="71"/>
      <c r="P287" s="193">
        <f>O287*H287</f>
        <v>0</v>
      </c>
      <c r="Q287" s="193">
        <v>0</v>
      </c>
      <c r="R287" s="193">
        <f>Q287*H287</f>
        <v>0</v>
      </c>
      <c r="S287" s="193">
        <v>0.1104</v>
      </c>
      <c r="T287" s="194">
        <f>S287*H287</f>
        <v>0.3312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221</v>
      </c>
      <c r="AT287" s="195" t="s">
        <v>131</v>
      </c>
      <c r="AU287" s="195" t="s">
        <v>83</v>
      </c>
      <c r="AY287" s="17" t="s">
        <v>128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7" t="s">
        <v>81</v>
      </c>
      <c r="BK287" s="196">
        <f>ROUND(I287*H287,2)</f>
        <v>0</v>
      </c>
      <c r="BL287" s="17" t="s">
        <v>221</v>
      </c>
      <c r="BM287" s="195" t="s">
        <v>461</v>
      </c>
    </row>
    <row r="288" spans="2:51" s="13" customFormat="1" ht="12">
      <c r="B288" s="197"/>
      <c r="C288" s="198"/>
      <c r="D288" s="199" t="s">
        <v>148</v>
      </c>
      <c r="E288" s="200" t="s">
        <v>1</v>
      </c>
      <c r="F288" s="201" t="s">
        <v>158</v>
      </c>
      <c r="G288" s="198"/>
      <c r="H288" s="200" t="s">
        <v>1</v>
      </c>
      <c r="I288" s="202"/>
      <c r="J288" s="198"/>
      <c r="K288" s="198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148</v>
      </c>
      <c r="AU288" s="207" t="s">
        <v>83</v>
      </c>
      <c r="AV288" s="13" t="s">
        <v>81</v>
      </c>
      <c r="AW288" s="13" t="s">
        <v>31</v>
      </c>
      <c r="AX288" s="13" t="s">
        <v>73</v>
      </c>
      <c r="AY288" s="207" t="s">
        <v>128</v>
      </c>
    </row>
    <row r="289" spans="2:51" s="14" customFormat="1" ht="12">
      <c r="B289" s="208"/>
      <c r="C289" s="209"/>
      <c r="D289" s="199" t="s">
        <v>148</v>
      </c>
      <c r="E289" s="210" t="s">
        <v>1</v>
      </c>
      <c r="F289" s="211" t="s">
        <v>140</v>
      </c>
      <c r="G289" s="209"/>
      <c r="H289" s="212">
        <v>3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148</v>
      </c>
      <c r="AU289" s="218" t="s">
        <v>83</v>
      </c>
      <c r="AV289" s="14" t="s">
        <v>83</v>
      </c>
      <c r="AW289" s="14" t="s">
        <v>31</v>
      </c>
      <c r="AX289" s="14" t="s">
        <v>81</v>
      </c>
      <c r="AY289" s="218" t="s">
        <v>128</v>
      </c>
    </row>
    <row r="290" spans="1:65" s="2" customFormat="1" ht="33" customHeight="1">
      <c r="A290" s="34"/>
      <c r="B290" s="35"/>
      <c r="C290" s="183" t="s">
        <v>462</v>
      </c>
      <c r="D290" s="183" t="s">
        <v>131</v>
      </c>
      <c r="E290" s="184" t="s">
        <v>463</v>
      </c>
      <c r="F290" s="185" t="s">
        <v>464</v>
      </c>
      <c r="G290" s="186" t="s">
        <v>186</v>
      </c>
      <c r="H290" s="187">
        <v>0.044</v>
      </c>
      <c r="I290" s="188"/>
      <c r="J290" s="189">
        <f>ROUND(I290*H290,2)</f>
        <v>0</v>
      </c>
      <c r="K290" s="190"/>
      <c r="L290" s="39"/>
      <c r="M290" s="191" t="s">
        <v>1</v>
      </c>
      <c r="N290" s="192" t="s">
        <v>38</v>
      </c>
      <c r="O290" s="71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221</v>
      </c>
      <c r="AT290" s="195" t="s">
        <v>131</v>
      </c>
      <c r="AU290" s="195" t="s">
        <v>83</v>
      </c>
      <c r="AY290" s="17" t="s">
        <v>128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7" t="s">
        <v>81</v>
      </c>
      <c r="BK290" s="196">
        <f>ROUND(I290*H290,2)</f>
        <v>0</v>
      </c>
      <c r="BL290" s="17" t="s">
        <v>221</v>
      </c>
      <c r="BM290" s="195" t="s">
        <v>465</v>
      </c>
    </row>
    <row r="291" spans="1:65" s="2" customFormat="1" ht="24.15" customHeight="1">
      <c r="A291" s="34"/>
      <c r="B291" s="35"/>
      <c r="C291" s="183" t="s">
        <v>466</v>
      </c>
      <c r="D291" s="183" t="s">
        <v>131</v>
      </c>
      <c r="E291" s="184" t="s">
        <v>467</v>
      </c>
      <c r="F291" s="185" t="s">
        <v>468</v>
      </c>
      <c r="G291" s="186" t="s">
        <v>186</v>
      </c>
      <c r="H291" s="187">
        <v>0.044</v>
      </c>
      <c r="I291" s="188"/>
      <c r="J291" s="189">
        <f>ROUND(I291*H291,2)</f>
        <v>0</v>
      </c>
      <c r="K291" s="190"/>
      <c r="L291" s="39"/>
      <c r="M291" s="191" t="s">
        <v>1</v>
      </c>
      <c r="N291" s="192" t="s">
        <v>38</v>
      </c>
      <c r="O291" s="71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221</v>
      </c>
      <c r="AT291" s="195" t="s">
        <v>131</v>
      </c>
      <c r="AU291" s="195" t="s">
        <v>83</v>
      </c>
      <c r="AY291" s="17" t="s">
        <v>128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7" t="s">
        <v>81</v>
      </c>
      <c r="BK291" s="196">
        <f>ROUND(I291*H291,2)</f>
        <v>0</v>
      </c>
      <c r="BL291" s="17" t="s">
        <v>221</v>
      </c>
      <c r="BM291" s="195" t="s">
        <v>469</v>
      </c>
    </row>
    <row r="292" spans="2:63" s="12" customFormat="1" ht="22.95" customHeight="1">
      <c r="B292" s="167"/>
      <c r="C292" s="168"/>
      <c r="D292" s="169" t="s">
        <v>72</v>
      </c>
      <c r="E292" s="181" t="s">
        <v>470</v>
      </c>
      <c r="F292" s="181" t="s">
        <v>471</v>
      </c>
      <c r="G292" s="168"/>
      <c r="H292" s="168"/>
      <c r="I292" s="171"/>
      <c r="J292" s="182">
        <f>BK292</f>
        <v>0</v>
      </c>
      <c r="K292" s="168"/>
      <c r="L292" s="173"/>
      <c r="M292" s="174"/>
      <c r="N292" s="175"/>
      <c r="O292" s="175"/>
      <c r="P292" s="176">
        <f>SUM(P293:P328)</f>
        <v>0</v>
      </c>
      <c r="Q292" s="175"/>
      <c r="R292" s="176">
        <f>SUM(R293:R328)</f>
        <v>0.39030486</v>
      </c>
      <c r="S292" s="175"/>
      <c r="T292" s="177">
        <f>SUM(T293:T328)</f>
        <v>0.13535149999999999</v>
      </c>
      <c r="AR292" s="178" t="s">
        <v>83</v>
      </c>
      <c r="AT292" s="179" t="s">
        <v>72</v>
      </c>
      <c r="AU292" s="179" t="s">
        <v>81</v>
      </c>
      <c r="AY292" s="178" t="s">
        <v>128</v>
      </c>
      <c r="BK292" s="180">
        <f>SUM(BK293:BK328)</f>
        <v>0</v>
      </c>
    </row>
    <row r="293" spans="1:65" s="2" customFormat="1" ht="24.15" customHeight="1">
      <c r="A293" s="34"/>
      <c r="B293" s="35"/>
      <c r="C293" s="183" t="s">
        <v>472</v>
      </c>
      <c r="D293" s="183" t="s">
        <v>131</v>
      </c>
      <c r="E293" s="184" t="s">
        <v>473</v>
      </c>
      <c r="F293" s="185" t="s">
        <v>474</v>
      </c>
      <c r="G293" s="186" t="s">
        <v>134</v>
      </c>
      <c r="H293" s="187">
        <v>47.513</v>
      </c>
      <c r="I293" s="188"/>
      <c r="J293" s="189">
        <f>ROUND(I293*H293,2)</f>
        <v>0</v>
      </c>
      <c r="K293" s="190"/>
      <c r="L293" s="39"/>
      <c r="M293" s="191" t="s">
        <v>1</v>
      </c>
      <c r="N293" s="192" t="s">
        <v>38</v>
      </c>
      <c r="O293" s="71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5" t="s">
        <v>221</v>
      </c>
      <c r="AT293" s="195" t="s">
        <v>131</v>
      </c>
      <c r="AU293" s="195" t="s">
        <v>83</v>
      </c>
      <c r="AY293" s="17" t="s">
        <v>128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7" t="s">
        <v>81</v>
      </c>
      <c r="BK293" s="196">
        <f>ROUND(I293*H293,2)</f>
        <v>0</v>
      </c>
      <c r="BL293" s="17" t="s">
        <v>221</v>
      </c>
      <c r="BM293" s="195" t="s">
        <v>475</v>
      </c>
    </row>
    <row r="294" spans="2:51" s="13" customFormat="1" ht="12">
      <c r="B294" s="197"/>
      <c r="C294" s="198"/>
      <c r="D294" s="199" t="s">
        <v>148</v>
      </c>
      <c r="E294" s="200" t="s">
        <v>1</v>
      </c>
      <c r="F294" s="201" t="s">
        <v>158</v>
      </c>
      <c r="G294" s="198"/>
      <c r="H294" s="200" t="s">
        <v>1</v>
      </c>
      <c r="I294" s="202"/>
      <c r="J294" s="198"/>
      <c r="K294" s="198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148</v>
      </c>
      <c r="AU294" s="207" t="s">
        <v>83</v>
      </c>
      <c r="AV294" s="13" t="s">
        <v>81</v>
      </c>
      <c r="AW294" s="13" t="s">
        <v>31</v>
      </c>
      <c r="AX294" s="13" t="s">
        <v>73</v>
      </c>
      <c r="AY294" s="207" t="s">
        <v>128</v>
      </c>
    </row>
    <row r="295" spans="2:51" s="14" customFormat="1" ht="12">
      <c r="B295" s="208"/>
      <c r="C295" s="209"/>
      <c r="D295" s="199" t="s">
        <v>148</v>
      </c>
      <c r="E295" s="210" t="s">
        <v>1</v>
      </c>
      <c r="F295" s="211" t="s">
        <v>476</v>
      </c>
      <c r="G295" s="209"/>
      <c r="H295" s="212">
        <v>9.361400000000001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148</v>
      </c>
      <c r="AU295" s="218" t="s">
        <v>83</v>
      </c>
      <c r="AV295" s="14" t="s">
        <v>83</v>
      </c>
      <c r="AW295" s="14" t="s">
        <v>31</v>
      </c>
      <c r="AX295" s="14" t="s">
        <v>73</v>
      </c>
      <c r="AY295" s="218" t="s">
        <v>128</v>
      </c>
    </row>
    <row r="296" spans="2:51" s="13" customFormat="1" ht="12">
      <c r="B296" s="197"/>
      <c r="C296" s="198"/>
      <c r="D296" s="199" t="s">
        <v>148</v>
      </c>
      <c r="E296" s="200" t="s">
        <v>1</v>
      </c>
      <c r="F296" s="201" t="s">
        <v>168</v>
      </c>
      <c r="G296" s="198"/>
      <c r="H296" s="200" t="s">
        <v>1</v>
      </c>
      <c r="I296" s="202"/>
      <c r="J296" s="198"/>
      <c r="K296" s="198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148</v>
      </c>
      <c r="AU296" s="207" t="s">
        <v>83</v>
      </c>
      <c r="AV296" s="13" t="s">
        <v>81</v>
      </c>
      <c r="AW296" s="13" t="s">
        <v>31</v>
      </c>
      <c r="AX296" s="13" t="s">
        <v>73</v>
      </c>
      <c r="AY296" s="207" t="s">
        <v>128</v>
      </c>
    </row>
    <row r="297" spans="2:51" s="14" customFormat="1" ht="12">
      <c r="B297" s="208"/>
      <c r="C297" s="209"/>
      <c r="D297" s="199" t="s">
        <v>148</v>
      </c>
      <c r="E297" s="210" t="s">
        <v>1</v>
      </c>
      <c r="F297" s="211" t="s">
        <v>169</v>
      </c>
      <c r="G297" s="209"/>
      <c r="H297" s="212">
        <v>8.904000000000002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148</v>
      </c>
      <c r="AU297" s="218" t="s">
        <v>83</v>
      </c>
      <c r="AV297" s="14" t="s">
        <v>83</v>
      </c>
      <c r="AW297" s="14" t="s">
        <v>31</v>
      </c>
      <c r="AX297" s="14" t="s">
        <v>73</v>
      </c>
      <c r="AY297" s="218" t="s">
        <v>128</v>
      </c>
    </row>
    <row r="298" spans="2:51" s="13" customFormat="1" ht="12">
      <c r="B298" s="197"/>
      <c r="C298" s="198"/>
      <c r="D298" s="199" t="s">
        <v>148</v>
      </c>
      <c r="E298" s="200" t="s">
        <v>1</v>
      </c>
      <c r="F298" s="201" t="s">
        <v>166</v>
      </c>
      <c r="G298" s="198"/>
      <c r="H298" s="200" t="s">
        <v>1</v>
      </c>
      <c r="I298" s="202"/>
      <c r="J298" s="198"/>
      <c r="K298" s="198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148</v>
      </c>
      <c r="AU298" s="207" t="s">
        <v>83</v>
      </c>
      <c r="AV298" s="13" t="s">
        <v>81</v>
      </c>
      <c r="AW298" s="13" t="s">
        <v>31</v>
      </c>
      <c r="AX298" s="13" t="s">
        <v>73</v>
      </c>
      <c r="AY298" s="207" t="s">
        <v>128</v>
      </c>
    </row>
    <row r="299" spans="2:51" s="14" customFormat="1" ht="12">
      <c r="B299" s="208"/>
      <c r="C299" s="209"/>
      <c r="D299" s="199" t="s">
        <v>148</v>
      </c>
      <c r="E299" s="210" t="s">
        <v>1</v>
      </c>
      <c r="F299" s="211" t="s">
        <v>167</v>
      </c>
      <c r="G299" s="209"/>
      <c r="H299" s="212">
        <v>27.887999999999998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148</v>
      </c>
      <c r="AU299" s="218" t="s">
        <v>83</v>
      </c>
      <c r="AV299" s="14" t="s">
        <v>83</v>
      </c>
      <c r="AW299" s="14" t="s">
        <v>31</v>
      </c>
      <c r="AX299" s="14" t="s">
        <v>73</v>
      </c>
      <c r="AY299" s="218" t="s">
        <v>128</v>
      </c>
    </row>
    <row r="300" spans="2:51" s="13" customFormat="1" ht="12">
      <c r="B300" s="197"/>
      <c r="C300" s="198"/>
      <c r="D300" s="199" t="s">
        <v>148</v>
      </c>
      <c r="E300" s="200" t="s">
        <v>1</v>
      </c>
      <c r="F300" s="201" t="s">
        <v>164</v>
      </c>
      <c r="G300" s="198"/>
      <c r="H300" s="200" t="s">
        <v>1</v>
      </c>
      <c r="I300" s="202"/>
      <c r="J300" s="198"/>
      <c r="K300" s="198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148</v>
      </c>
      <c r="AU300" s="207" t="s">
        <v>83</v>
      </c>
      <c r="AV300" s="13" t="s">
        <v>81</v>
      </c>
      <c r="AW300" s="13" t="s">
        <v>31</v>
      </c>
      <c r="AX300" s="13" t="s">
        <v>73</v>
      </c>
      <c r="AY300" s="207" t="s">
        <v>128</v>
      </c>
    </row>
    <row r="301" spans="2:51" s="14" customFormat="1" ht="12">
      <c r="B301" s="208"/>
      <c r="C301" s="209"/>
      <c r="D301" s="199" t="s">
        <v>148</v>
      </c>
      <c r="E301" s="210" t="s">
        <v>1</v>
      </c>
      <c r="F301" s="211" t="s">
        <v>477</v>
      </c>
      <c r="G301" s="209"/>
      <c r="H301" s="212">
        <v>1.36</v>
      </c>
      <c r="I301" s="213"/>
      <c r="J301" s="209"/>
      <c r="K301" s="209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148</v>
      </c>
      <c r="AU301" s="218" t="s">
        <v>83</v>
      </c>
      <c r="AV301" s="14" t="s">
        <v>83</v>
      </c>
      <c r="AW301" s="14" t="s">
        <v>31</v>
      </c>
      <c r="AX301" s="14" t="s">
        <v>73</v>
      </c>
      <c r="AY301" s="218" t="s">
        <v>128</v>
      </c>
    </row>
    <row r="302" spans="2:51" s="15" customFormat="1" ht="12">
      <c r="B302" s="219"/>
      <c r="C302" s="220"/>
      <c r="D302" s="199" t="s">
        <v>148</v>
      </c>
      <c r="E302" s="221" t="s">
        <v>1</v>
      </c>
      <c r="F302" s="222" t="s">
        <v>170</v>
      </c>
      <c r="G302" s="220"/>
      <c r="H302" s="223">
        <v>47.513400000000004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148</v>
      </c>
      <c r="AU302" s="229" t="s">
        <v>83</v>
      </c>
      <c r="AV302" s="15" t="s">
        <v>135</v>
      </c>
      <c r="AW302" s="15" t="s">
        <v>31</v>
      </c>
      <c r="AX302" s="15" t="s">
        <v>81</v>
      </c>
      <c r="AY302" s="229" t="s">
        <v>128</v>
      </c>
    </row>
    <row r="303" spans="1:65" s="2" customFormat="1" ht="24.15" customHeight="1">
      <c r="A303" s="34"/>
      <c r="B303" s="35"/>
      <c r="C303" s="183" t="s">
        <v>478</v>
      </c>
      <c r="D303" s="183" t="s">
        <v>131</v>
      </c>
      <c r="E303" s="184" t="s">
        <v>479</v>
      </c>
      <c r="F303" s="185" t="s">
        <v>480</v>
      </c>
      <c r="G303" s="186" t="s">
        <v>134</v>
      </c>
      <c r="H303" s="187">
        <v>47.513</v>
      </c>
      <c r="I303" s="188"/>
      <c r="J303" s="189">
        <f aca="true" t="shared" si="20" ref="J303:J309">ROUND(I303*H303,2)</f>
        <v>0</v>
      </c>
      <c r="K303" s="190"/>
      <c r="L303" s="39"/>
      <c r="M303" s="191" t="s">
        <v>1</v>
      </c>
      <c r="N303" s="192" t="s">
        <v>38</v>
      </c>
      <c r="O303" s="71"/>
      <c r="P303" s="193">
        <f aca="true" t="shared" si="21" ref="P303:P309">O303*H303</f>
        <v>0</v>
      </c>
      <c r="Q303" s="193">
        <v>0</v>
      </c>
      <c r="R303" s="193">
        <f aca="true" t="shared" si="22" ref="R303:R309">Q303*H303</f>
        <v>0</v>
      </c>
      <c r="S303" s="193">
        <v>0</v>
      </c>
      <c r="T303" s="194">
        <f aca="true" t="shared" si="23" ref="T303:T309"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221</v>
      </c>
      <c r="AT303" s="195" t="s">
        <v>131</v>
      </c>
      <c r="AU303" s="195" t="s">
        <v>83</v>
      </c>
      <c r="AY303" s="17" t="s">
        <v>128</v>
      </c>
      <c r="BE303" s="196">
        <f aca="true" t="shared" si="24" ref="BE303:BE309">IF(N303="základní",J303,0)</f>
        <v>0</v>
      </c>
      <c r="BF303" s="196">
        <f aca="true" t="shared" si="25" ref="BF303:BF309">IF(N303="snížená",J303,0)</f>
        <v>0</v>
      </c>
      <c r="BG303" s="196">
        <f aca="true" t="shared" si="26" ref="BG303:BG309">IF(N303="zákl. přenesená",J303,0)</f>
        <v>0</v>
      </c>
      <c r="BH303" s="196">
        <f aca="true" t="shared" si="27" ref="BH303:BH309">IF(N303="sníž. přenesená",J303,0)</f>
        <v>0</v>
      </c>
      <c r="BI303" s="196">
        <f aca="true" t="shared" si="28" ref="BI303:BI309">IF(N303="nulová",J303,0)</f>
        <v>0</v>
      </c>
      <c r="BJ303" s="17" t="s">
        <v>81</v>
      </c>
      <c r="BK303" s="196">
        <f aca="true" t="shared" si="29" ref="BK303:BK309">ROUND(I303*H303,2)</f>
        <v>0</v>
      </c>
      <c r="BL303" s="17" t="s">
        <v>221</v>
      </c>
      <c r="BM303" s="195" t="s">
        <v>481</v>
      </c>
    </row>
    <row r="304" spans="1:65" s="2" customFormat="1" ht="16.5" customHeight="1">
      <c r="A304" s="34"/>
      <c r="B304" s="35"/>
      <c r="C304" s="183" t="s">
        <v>482</v>
      </c>
      <c r="D304" s="183" t="s">
        <v>131</v>
      </c>
      <c r="E304" s="184" t="s">
        <v>483</v>
      </c>
      <c r="F304" s="185" t="s">
        <v>484</v>
      </c>
      <c r="G304" s="186" t="s">
        <v>134</v>
      </c>
      <c r="H304" s="187">
        <v>47.513</v>
      </c>
      <c r="I304" s="188"/>
      <c r="J304" s="189">
        <f t="shared" si="20"/>
        <v>0</v>
      </c>
      <c r="K304" s="190"/>
      <c r="L304" s="39"/>
      <c r="M304" s="191" t="s">
        <v>1</v>
      </c>
      <c r="N304" s="192" t="s">
        <v>38</v>
      </c>
      <c r="O304" s="71"/>
      <c r="P304" s="193">
        <f t="shared" si="21"/>
        <v>0</v>
      </c>
      <c r="Q304" s="193">
        <v>0</v>
      </c>
      <c r="R304" s="193">
        <f t="shared" si="22"/>
        <v>0</v>
      </c>
      <c r="S304" s="193">
        <v>0</v>
      </c>
      <c r="T304" s="194">
        <f t="shared" si="2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221</v>
      </c>
      <c r="AT304" s="195" t="s">
        <v>131</v>
      </c>
      <c r="AU304" s="195" t="s">
        <v>83</v>
      </c>
      <c r="AY304" s="17" t="s">
        <v>128</v>
      </c>
      <c r="BE304" s="196">
        <f t="shared" si="24"/>
        <v>0</v>
      </c>
      <c r="BF304" s="196">
        <f t="shared" si="25"/>
        <v>0</v>
      </c>
      <c r="BG304" s="196">
        <f t="shared" si="26"/>
        <v>0</v>
      </c>
      <c r="BH304" s="196">
        <f t="shared" si="27"/>
        <v>0</v>
      </c>
      <c r="BI304" s="196">
        <f t="shared" si="28"/>
        <v>0</v>
      </c>
      <c r="BJ304" s="17" t="s">
        <v>81</v>
      </c>
      <c r="BK304" s="196">
        <f t="shared" si="29"/>
        <v>0</v>
      </c>
      <c r="BL304" s="17" t="s">
        <v>221</v>
      </c>
      <c r="BM304" s="195" t="s">
        <v>485</v>
      </c>
    </row>
    <row r="305" spans="1:65" s="2" customFormat="1" ht="24.15" customHeight="1">
      <c r="A305" s="34"/>
      <c r="B305" s="35"/>
      <c r="C305" s="183" t="s">
        <v>486</v>
      </c>
      <c r="D305" s="183" t="s">
        <v>131</v>
      </c>
      <c r="E305" s="184" t="s">
        <v>487</v>
      </c>
      <c r="F305" s="185" t="s">
        <v>488</v>
      </c>
      <c r="G305" s="186" t="s">
        <v>134</v>
      </c>
      <c r="H305" s="187">
        <v>47.513</v>
      </c>
      <c r="I305" s="188"/>
      <c r="J305" s="189">
        <f t="shared" si="20"/>
        <v>0</v>
      </c>
      <c r="K305" s="190"/>
      <c r="L305" s="39"/>
      <c r="M305" s="191" t="s">
        <v>1</v>
      </c>
      <c r="N305" s="192" t="s">
        <v>38</v>
      </c>
      <c r="O305" s="71"/>
      <c r="P305" s="193">
        <f t="shared" si="21"/>
        <v>0</v>
      </c>
      <c r="Q305" s="193">
        <v>0.0002</v>
      </c>
      <c r="R305" s="193">
        <f t="shared" si="22"/>
        <v>0.0095026</v>
      </c>
      <c r="S305" s="193">
        <v>0</v>
      </c>
      <c r="T305" s="194">
        <f t="shared" si="2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5" t="s">
        <v>221</v>
      </c>
      <c r="AT305" s="195" t="s">
        <v>131</v>
      </c>
      <c r="AU305" s="195" t="s">
        <v>83</v>
      </c>
      <c r="AY305" s="17" t="s">
        <v>128</v>
      </c>
      <c r="BE305" s="196">
        <f t="shared" si="24"/>
        <v>0</v>
      </c>
      <c r="BF305" s="196">
        <f t="shared" si="25"/>
        <v>0</v>
      </c>
      <c r="BG305" s="196">
        <f t="shared" si="26"/>
        <v>0</v>
      </c>
      <c r="BH305" s="196">
        <f t="shared" si="27"/>
        <v>0</v>
      </c>
      <c r="BI305" s="196">
        <f t="shared" si="28"/>
        <v>0</v>
      </c>
      <c r="BJ305" s="17" t="s">
        <v>81</v>
      </c>
      <c r="BK305" s="196">
        <f t="shared" si="29"/>
        <v>0</v>
      </c>
      <c r="BL305" s="17" t="s">
        <v>221</v>
      </c>
      <c r="BM305" s="195" t="s">
        <v>489</v>
      </c>
    </row>
    <row r="306" spans="1:65" s="2" customFormat="1" ht="33" customHeight="1">
      <c r="A306" s="34"/>
      <c r="B306" s="35"/>
      <c r="C306" s="183" t="s">
        <v>490</v>
      </c>
      <c r="D306" s="183" t="s">
        <v>131</v>
      </c>
      <c r="E306" s="184" t="s">
        <v>491</v>
      </c>
      <c r="F306" s="185" t="s">
        <v>492</v>
      </c>
      <c r="G306" s="186" t="s">
        <v>134</v>
      </c>
      <c r="H306" s="187">
        <v>47.513</v>
      </c>
      <c r="I306" s="188"/>
      <c r="J306" s="189">
        <f t="shared" si="20"/>
        <v>0</v>
      </c>
      <c r="K306" s="190"/>
      <c r="L306" s="39"/>
      <c r="M306" s="191" t="s">
        <v>1</v>
      </c>
      <c r="N306" s="192" t="s">
        <v>38</v>
      </c>
      <c r="O306" s="71"/>
      <c r="P306" s="193">
        <f t="shared" si="21"/>
        <v>0</v>
      </c>
      <c r="Q306" s="193">
        <v>0.0045</v>
      </c>
      <c r="R306" s="193">
        <f t="shared" si="22"/>
        <v>0.21380849999999998</v>
      </c>
      <c r="S306" s="193">
        <v>0</v>
      </c>
      <c r="T306" s="194">
        <f t="shared" si="2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5" t="s">
        <v>221</v>
      </c>
      <c r="AT306" s="195" t="s">
        <v>131</v>
      </c>
      <c r="AU306" s="195" t="s">
        <v>83</v>
      </c>
      <c r="AY306" s="17" t="s">
        <v>128</v>
      </c>
      <c r="BE306" s="196">
        <f t="shared" si="24"/>
        <v>0</v>
      </c>
      <c r="BF306" s="196">
        <f t="shared" si="25"/>
        <v>0</v>
      </c>
      <c r="BG306" s="196">
        <f t="shared" si="26"/>
        <v>0</v>
      </c>
      <c r="BH306" s="196">
        <f t="shared" si="27"/>
        <v>0</v>
      </c>
      <c r="BI306" s="196">
        <f t="shared" si="28"/>
        <v>0</v>
      </c>
      <c r="BJ306" s="17" t="s">
        <v>81</v>
      </c>
      <c r="BK306" s="196">
        <f t="shared" si="29"/>
        <v>0</v>
      </c>
      <c r="BL306" s="17" t="s">
        <v>221</v>
      </c>
      <c r="BM306" s="195" t="s">
        <v>493</v>
      </c>
    </row>
    <row r="307" spans="1:65" s="2" customFormat="1" ht="24.15" customHeight="1">
      <c r="A307" s="34"/>
      <c r="B307" s="35"/>
      <c r="C307" s="183" t="s">
        <v>494</v>
      </c>
      <c r="D307" s="183" t="s">
        <v>131</v>
      </c>
      <c r="E307" s="184" t="s">
        <v>495</v>
      </c>
      <c r="F307" s="185" t="s">
        <v>496</v>
      </c>
      <c r="G307" s="186" t="s">
        <v>134</v>
      </c>
      <c r="H307" s="187">
        <v>47.513</v>
      </c>
      <c r="I307" s="188"/>
      <c r="J307" s="189">
        <f t="shared" si="20"/>
        <v>0</v>
      </c>
      <c r="K307" s="190"/>
      <c r="L307" s="39"/>
      <c r="M307" s="191" t="s">
        <v>1</v>
      </c>
      <c r="N307" s="192" t="s">
        <v>38</v>
      </c>
      <c r="O307" s="71"/>
      <c r="P307" s="193">
        <f t="shared" si="21"/>
        <v>0</v>
      </c>
      <c r="Q307" s="193">
        <v>0</v>
      </c>
      <c r="R307" s="193">
        <f t="shared" si="22"/>
        <v>0</v>
      </c>
      <c r="S307" s="193">
        <v>0.0025</v>
      </c>
      <c r="T307" s="194">
        <f t="shared" si="23"/>
        <v>0.1187825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221</v>
      </c>
      <c r="AT307" s="195" t="s">
        <v>131</v>
      </c>
      <c r="AU307" s="195" t="s">
        <v>83</v>
      </c>
      <c r="AY307" s="17" t="s">
        <v>128</v>
      </c>
      <c r="BE307" s="196">
        <f t="shared" si="24"/>
        <v>0</v>
      </c>
      <c r="BF307" s="196">
        <f t="shared" si="25"/>
        <v>0</v>
      </c>
      <c r="BG307" s="196">
        <f t="shared" si="26"/>
        <v>0</v>
      </c>
      <c r="BH307" s="196">
        <f t="shared" si="27"/>
        <v>0</v>
      </c>
      <c r="BI307" s="196">
        <f t="shared" si="28"/>
        <v>0</v>
      </c>
      <c r="BJ307" s="17" t="s">
        <v>81</v>
      </c>
      <c r="BK307" s="196">
        <f t="shared" si="29"/>
        <v>0</v>
      </c>
      <c r="BL307" s="17" t="s">
        <v>221</v>
      </c>
      <c r="BM307" s="195" t="s">
        <v>497</v>
      </c>
    </row>
    <row r="308" spans="1:65" s="2" customFormat="1" ht="16.5" customHeight="1">
      <c r="A308" s="34"/>
      <c r="B308" s="35"/>
      <c r="C308" s="183" t="s">
        <v>498</v>
      </c>
      <c r="D308" s="183" t="s">
        <v>131</v>
      </c>
      <c r="E308" s="184" t="s">
        <v>499</v>
      </c>
      <c r="F308" s="185" t="s">
        <v>500</v>
      </c>
      <c r="G308" s="186" t="s">
        <v>134</v>
      </c>
      <c r="H308" s="187">
        <v>47.513</v>
      </c>
      <c r="I308" s="188"/>
      <c r="J308" s="189">
        <f t="shared" si="20"/>
        <v>0</v>
      </c>
      <c r="K308" s="190"/>
      <c r="L308" s="39"/>
      <c r="M308" s="191" t="s">
        <v>1</v>
      </c>
      <c r="N308" s="192" t="s">
        <v>38</v>
      </c>
      <c r="O308" s="71"/>
      <c r="P308" s="193">
        <f t="shared" si="21"/>
        <v>0</v>
      </c>
      <c r="Q308" s="193">
        <v>0.0003</v>
      </c>
      <c r="R308" s="193">
        <f t="shared" si="22"/>
        <v>0.014253899999999998</v>
      </c>
      <c r="S308" s="193">
        <v>0</v>
      </c>
      <c r="T308" s="194">
        <f t="shared" si="2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221</v>
      </c>
      <c r="AT308" s="195" t="s">
        <v>131</v>
      </c>
      <c r="AU308" s="195" t="s">
        <v>83</v>
      </c>
      <c r="AY308" s="17" t="s">
        <v>128</v>
      </c>
      <c r="BE308" s="196">
        <f t="shared" si="24"/>
        <v>0</v>
      </c>
      <c r="BF308" s="196">
        <f t="shared" si="25"/>
        <v>0</v>
      </c>
      <c r="BG308" s="196">
        <f t="shared" si="26"/>
        <v>0</v>
      </c>
      <c r="BH308" s="196">
        <f t="shared" si="27"/>
        <v>0</v>
      </c>
      <c r="BI308" s="196">
        <f t="shared" si="28"/>
        <v>0</v>
      </c>
      <c r="BJ308" s="17" t="s">
        <v>81</v>
      </c>
      <c r="BK308" s="196">
        <f t="shared" si="29"/>
        <v>0</v>
      </c>
      <c r="BL308" s="17" t="s">
        <v>221</v>
      </c>
      <c r="BM308" s="195" t="s">
        <v>501</v>
      </c>
    </row>
    <row r="309" spans="1:65" s="2" customFormat="1" ht="16.5" customHeight="1">
      <c r="A309" s="34"/>
      <c r="B309" s="35"/>
      <c r="C309" s="230" t="s">
        <v>502</v>
      </c>
      <c r="D309" s="230" t="s">
        <v>235</v>
      </c>
      <c r="E309" s="231" t="s">
        <v>503</v>
      </c>
      <c r="F309" s="232" t="s">
        <v>504</v>
      </c>
      <c r="G309" s="233" t="s">
        <v>134</v>
      </c>
      <c r="H309" s="234">
        <v>52.264</v>
      </c>
      <c r="I309" s="235"/>
      <c r="J309" s="236">
        <f t="shared" si="20"/>
        <v>0</v>
      </c>
      <c r="K309" s="237"/>
      <c r="L309" s="238"/>
      <c r="M309" s="239" t="s">
        <v>1</v>
      </c>
      <c r="N309" s="240" t="s">
        <v>38</v>
      </c>
      <c r="O309" s="71"/>
      <c r="P309" s="193">
        <f t="shared" si="21"/>
        <v>0</v>
      </c>
      <c r="Q309" s="193">
        <v>0.00264</v>
      </c>
      <c r="R309" s="193">
        <f t="shared" si="22"/>
        <v>0.13797696</v>
      </c>
      <c r="S309" s="193">
        <v>0</v>
      </c>
      <c r="T309" s="194">
        <f t="shared" si="2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238</v>
      </c>
      <c r="AT309" s="195" t="s">
        <v>235</v>
      </c>
      <c r="AU309" s="195" t="s">
        <v>83</v>
      </c>
      <c r="AY309" s="17" t="s">
        <v>128</v>
      </c>
      <c r="BE309" s="196">
        <f t="shared" si="24"/>
        <v>0</v>
      </c>
      <c r="BF309" s="196">
        <f t="shared" si="25"/>
        <v>0</v>
      </c>
      <c r="BG309" s="196">
        <f t="shared" si="26"/>
        <v>0</v>
      </c>
      <c r="BH309" s="196">
        <f t="shared" si="27"/>
        <v>0</v>
      </c>
      <c r="BI309" s="196">
        <f t="shared" si="28"/>
        <v>0</v>
      </c>
      <c r="BJ309" s="17" t="s">
        <v>81</v>
      </c>
      <c r="BK309" s="196">
        <f t="shared" si="29"/>
        <v>0</v>
      </c>
      <c r="BL309" s="17" t="s">
        <v>221</v>
      </c>
      <c r="BM309" s="195" t="s">
        <v>505</v>
      </c>
    </row>
    <row r="310" spans="2:51" s="14" customFormat="1" ht="12">
      <c r="B310" s="208"/>
      <c r="C310" s="209"/>
      <c r="D310" s="199" t="s">
        <v>148</v>
      </c>
      <c r="E310" s="209"/>
      <c r="F310" s="211" t="s">
        <v>506</v>
      </c>
      <c r="G310" s="209"/>
      <c r="H310" s="212">
        <v>52.264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148</v>
      </c>
      <c r="AU310" s="218" t="s">
        <v>83</v>
      </c>
      <c r="AV310" s="14" t="s">
        <v>83</v>
      </c>
      <c r="AW310" s="14" t="s">
        <v>4</v>
      </c>
      <c r="AX310" s="14" t="s">
        <v>81</v>
      </c>
      <c r="AY310" s="218" t="s">
        <v>128</v>
      </c>
    </row>
    <row r="311" spans="1:65" s="2" customFormat="1" ht="24.15" customHeight="1">
      <c r="A311" s="34"/>
      <c r="B311" s="35"/>
      <c r="C311" s="183" t="s">
        <v>507</v>
      </c>
      <c r="D311" s="183" t="s">
        <v>131</v>
      </c>
      <c r="E311" s="184" t="s">
        <v>508</v>
      </c>
      <c r="F311" s="185" t="s">
        <v>509</v>
      </c>
      <c r="G311" s="186" t="s">
        <v>259</v>
      </c>
      <c r="H311" s="187">
        <v>8</v>
      </c>
      <c r="I311" s="188"/>
      <c r="J311" s="189">
        <f>ROUND(I311*H311,2)</f>
        <v>0</v>
      </c>
      <c r="K311" s="190"/>
      <c r="L311" s="39"/>
      <c r="M311" s="191" t="s">
        <v>1</v>
      </c>
      <c r="N311" s="192" t="s">
        <v>38</v>
      </c>
      <c r="O311" s="71"/>
      <c r="P311" s="193">
        <f>O311*H311</f>
        <v>0</v>
      </c>
      <c r="Q311" s="193">
        <v>2E-05</v>
      </c>
      <c r="R311" s="193">
        <f>Q311*H311</f>
        <v>0.00016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221</v>
      </c>
      <c r="AT311" s="195" t="s">
        <v>131</v>
      </c>
      <c r="AU311" s="195" t="s">
        <v>83</v>
      </c>
      <c r="AY311" s="17" t="s">
        <v>128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7" t="s">
        <v>81</v>
      </c>
      <c r="BK311" s="196">
        <f>ROUND(I311*H311,2)</f>
        <v>0</v>
      </c>
      <c r="BL311" s="17" t="s">
        <v>221</v>
      </c>
      <c r="BM311" s="195" t="s">
        <v>510</v>
      </c>
    </row>
    <row r="312" spans="1:65" s="2" customFormat="1" ht="21.75" customHeight="1">
      <c r="A312" s="34"/>
      <c r="B312" s="35"/>
      <c r="C312" s="183" t="s">
        <v>511</v>
      </c>
      <c r="D312" s="183" t="s">
        <v>131</v>
      </c>
      <c r="E312" s="184" t="s">
        <v>512</v>
      </c>
      <c r="F312" s="185" t="s">
        <v>513</v>
      </c>
      <c r="G312" s="186" t="s">
        <v>259</v>
      </c>
      <c r="H312" s="187">
        <v>55.23</v>
      </c>
      <c r="I312" s="188"/>
      <c r="J312" s="189">
        <f>ROUND(I312*H312,2)</f>
        <v>0</v>
      </c>
      <c r="K312" s="190"/>
      <c r="L312" s="39"/>
      <c r="M312" s="191" t="s">
        <v>1</v>
      </c>
      <c r="N312" s="192" t="s">
        <v>38</v>
      </c>
      <c r="O312" s="71"/>
      <c r="P312" s="193">
        <f>O312*H312</f>
        <v>0</v>
      </c>
      <c r="Q312" s="193">
        <v>0</v>
      </c>
      <c r="R312" s="193">
        <f>Q312*H312</f>
        <v>0</v>
      </c>
      <c r="S312" s="193">
        <v>0.0003</v>
      </c>
      <c r="T312" s="194">
        <f>S312*H312</f>
        <v>0.016568999999999997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221</v>
      </c>
      <c r="AT312" s="195" t="s">
        <v>131</v>
      </c>
      <c r="AU312" s="195" t="s">
        <v>83</v>
      </c>
      <c r="AY312" s="17" t="s">
        <v>128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7" t="s">
        <v>81</v>
      </c>
      <c r="BK312" s="196">
        <f>ROUND(I312*H312,2)</f>
        <v>0</v>
      </c>
      <c r="BL312" s="17" t="s">
        <v>221</v>
      </c>
      <c r="BM312" s="195" t="s">
        <v>514</v>
      </c>
    </row>
    <row r="313" spans="1:65" s="2" customFormat="1" ht="16.5" customHeight="1">
      <c r="A313" s="34"/>
      <c r="B313" s="35"/>
      <c r="C313" s="183" t="s">
        <v>515</v>
      </c>
      <c r="D313" s="183" t="s">
        <v>131</v>
      </c>
      <c r="E313" s="184" t="s">
        <v>516</v>
      </c>
      <c r="F313" s="185" t="s">
        <v>517</v>
      </c>
      <c r="G313" s="186" t="s">
        <v>259</v>
      </c>
      <c r="H313" s="187">
        <v>55.23</v>
      </c>
      <c r="I313" s="188"/>
      <c r="J313" s="189">
        <f>ROUND(I313*H313,2)</f>
        <v>0</v>
      </c>
      <c r="K313" s="190"/>
      <c r="L313" s="39"/>
      <c r="M313" s="191" t="s">
        <v>1</v>
      </c>
      <c r="N313" s="192" t="s">
        <v>38</v>
      </c>
      <c r="O313" s="71"/>
      <c r="P313" s="193">
        <f>O313*H313</f>
        <v>0</v>
      </c>
      <c r="Q313" s="193">
        <v>1E-05</v>
      </c>
      <c r="R313" s="193">
        <f>Q313*H313</f>
        <v>0.0005523</v>
      </c>
      <c r="S313" s="193">
        <v>0</v>
      </c>
      <c r="T313" s="194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221</v>
      </c>
      <c r="AT313" s="195" t="s">
        <v>131</v>
      </c>
      <c r="AU313" s="195" t="s">
        <v>83</v>
      </c>
      <c r="AY313" s="17" t="s">
        <v>128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7" t="s">
        <v>81</v>
      </c>
      <c r="BK313" s="196">
        <f>ROUND(I313*H313,2)</f>
        <v>0</v>
      </c>
      <c r="BL313" s="17" t="s">
        <v>221</v>
      </c>
      <c r="BM313" s="195" t="s">
        <v>518</v>
      </c>
    </row>
    <row r="314" spans="1:65" s="2" customFormat="1" ht="16.5" customHeight="1">
      <c r="A314" s="34"/>
      <c r="B314" s="35"/>
      <c r="C314" s="230" t="s">
        <v>519</v>
      </c>
      <c r="D314" s="230" t="s">
        <v>235</v>
      </c>
      <c r="E314" s="231" t="s">
        <v>520</v>
      </c>
      <c r="F314" s="232" t="s">
        <v>521</v>
      </c>
      <c r="G314" s="233" t="s">
        <v>259</v>
      </c>
      <c r="H314" s="234">
        <v>56.335</v>
      </c>
      <c r="I314" s="235"/>
      <c r="J314" s="236">
        <f>ROUND(I314*H314,2)</f>
        <v>0</v>
      </c>
      <c r="K314" s="237"/>
      <c r="L314" s="238"/>
      <c r="M314" s="239" t="s">
        <v>1</v>
      </c>
      <c r="N314" s="240" t="s">
        <v>38</v>
      </c>
      <c r="O314" s="71"/>
      <c r="P314" s="193">
        <f>O314*H314</f>
        <v>0</v>
      </c>
      <c r="Q314" s="193">
        <v>0.00022</v>
      </c>
      <c r="R314" s="193">
        <f>Q314*H314</f>
        <v>0.0123937</v>
      </c>
      <c r="S314" s="193">
        <v>0</v>
      </c>
      <c r="T314" s="194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238</v>
      </c>
      <c r="AT314" s="195" t="s">
        <v>235</v>
      </c>
      <c r="AU314" s="195" t="s">
        <v>83</v>
      </c>
      <c r="AY314" s="17" t="s">
        <v>128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7" t="s">
        <v>81</v>
      </c>
      <c r="BK314" s="196">
        <f>ROUND(I314*H314,2)</f>
        <v>0</v>
      </c>
      <c r="BL314" s="17" t="s">
        <v>221</v>
      </c>
      <c r="BM314" s="195" t="s">
        <v>522</v>
      </c>
    </row>
    <row r="315" spans="2:51" s="14" customFormat="1" ht="12">
      <c r="B315" s="208"/>
      <c r="C315" s="209"/>
      <c r="D315" s="199" t="s">
        <v>148</v>
      </c>
      <c r="E315" s="209"/>
      <c r="F315" s="211" t="s">
        <v>523</v>
      </c>
      <c r="G315" s="209"/>
      <c r="H315" s="212">
        <v>56.335</v>
      </c>
      <c r="I315" s="213"/>
      <c r="J315" s="209"/>
      <c r="K315" s="209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148</v>
      </c>
      <c r="AU315" s="218" t="s">
        <v>83</v>
      </c>
      <c r="AV315" s="14" t="s">
        <v>83</v>
      </c>
      <c r="AW315" s="14" t="s">
        <v>4</v>
      </c>
      <c r="AX315" s="14" t="s">
        <v>81</v>
      </c>
      <c r="AY315" s="218" t="s">
        <v>128</v>
      </c>
    </row>
    <row r="316" spans="1:65" s="2" customFormat="1" ht="16.5" customHeight="1">
      <c r="A316" s="34"/>
      <c r="B316" s="35"/>
      <c r="C316" s="183" t="s">
        <v>524</v>
      </c>
      <c r="D316" s="183" t="s">
        <v>131</v>
      </c>
      <c r="E316" s="184" t="s">
        <v>525</v>
      </c>
      <c r="F316" s="185" t="s">
        <v>526</v>
      </c>
      <c r="G316" s="186" t="s">
        <v>259</v>
      </c>
      <c r="H316" s="187">
        <v>55.23</v>
      </c>
      <c r="I316" s="188"/>
      <c r="J316" s="189">
        <f>ROUND(I316*H316,2)</f>
        <v>0</v>
      </c>
      <c r="K316" s="190"/>
      <c r="L316" s="39"/>
      <c r="M316" s="191" t="s">
        <v>1</v>
      </c>
      <c r="N316" s="192" t="s">
        <v>38</v>
      </c>
      <c r="O316" s="71"/>
      <c r="P316" s="193">
        <f>O316*H316</f>
        <v>0</v>
      </c>
      <c r="Q316" s="193">
        <v>3E-05</v>
      </c>
      <c r="R316" s="193">
        <f>Q316*H316</f>
        <v>0.0016569</v>
      </c>
      <c r="S316" s="193">
        <v>0</v>
      </c>
      <c r="T316" s="194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221</v>
      </c>
      <c r="AT316" s="195" t="s">
        <v>131</v>
      </c>
      <c r="AU316" s="195" t="s">
        <v>83</v>
      </c>
      <c r="AY316" s="17" t="s">
        <v>128</v>
      </c>
      <c r="BE316" s="196">
        <f>IF(N316="základní",J316,0)</f>
        <v>0</v>
      </c>
      <c r="BF316" s="196">
        <f>IF(N316="snížená",J316,0)</f>
        <v>0</v>
      </c>
      <c r="BG316" s="196">
        <f>IF(N316="zákl. přenesená",J316,0)</f>
        <v>0</v>
      </c>
      <c r="BH316" s="196">
        <f>IF(N316="sníž. přenesená",J316,0)</f>
        <v>0</v>
      </c>
      <c r="BI316" s="196">
        <f>IF(N316="nulová",J316,0)</f>
        <v>0</v>
      </c>
      <c r="BJ316" s="17" t="s">
        <v>81</v>
      </c>
      <c r="BK316" s="196">
        <f>ROUND(I316*H316,2)</f>
        <v>0</v>
      </c>
      <c r="BL316" s="17" t="s">
        <v>221</v>
      </c>
      <c r="BM316" s="195" t="s">
        <v>527</v>
      </c>
    </row>
    <row r="317" spans="2:51" s="13" customFormat="1" ht="12">
      <c r="B317" s="197"/>
      <c r="C317" s="198"/>
      <c r="D317" s="199" t="s">
        <v>148</v>
      </c>
      <c r="E317" s="200" t="s">
        <v>1</v>
      </c>
      <c r="F317" s="201" t="s">
        <v>528</v>
      </c>
      <c r="G317" s="198"/>
      <c r="H317" s="200" t="s">
        <v>1</v>
      </c>
      <c r="I317" s="202"/>
      <c r="J317" s="198"/>
      <c r="K317" s="198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148</v>
      </c>
      <c r="AU317" s="207" t="s">
        <v>83</v>
      </c>
      <c r="AV317" s="13" t="s">
        <v>81</v>
      </c>
      <c r="AW317" s="13" t="s">
        <v>31</v>
      </c>
      <c r="AX317" s="13" t="s">
        <v>73</v>
      </c>
      <c r="AY317" s="207" t="s">
        <v>128</v>
      </c>
    </row>
    <row r="318" spans="2:51" s="13" customFormat="1" ht="12">
      <c r="B318" s="197"/>
      <c r="C318" s="198"/>
      <c r="D318" s="199" t="s">
        <v>148</v>
      </c>
      <c r="E318" s="200" t="s">
        <v>1</v>
      </c>
      <c r="F318" s="201" t="s">
        <v>158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148</v>
      </c>
      <c r="AU318" s="207" t="s">
        <v>83</v>
      </c>
      <c r="AV318" s="13" t="s">
        <v>81</v>
      </c>
      <c r="AW318" s="13" t="s">
        <v>31</v>
      </c>
      <c r="AX318" s="13" t="s">
        <v>73</v>
      </c>
      <c r="AY318" s="207" t="s">
        <v>128</v>
      </c>
    </row>
    <row r="319" spans="2:51" s="14" customFormat="1" ht="12">
      <c r="B319" s="208"/>
      <c r="C319" s="209"/>
      <c r="D319" s="199" t="s">
        <v>148</v>
      </c>
      <c r="E319" s="210" t="s">
        <v>1</v>
      </c>
      <c r="F319" s="211" t="s">
        <v>529</v>
      </c>
      <c r="G319" s="209"/>
      <c r="H319" s="212">
        <v>16.470000000000002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148</v>
      </c>
      <c r="AU319" s="218" t="s">
        <v>83</v>
      </c>
      <c r="AV319" s="14" t="s">
        <v>83</v>
      </c>
      <c r="AW319" s="14" t="s">
        <v>31</v>
      </c>
      <c r="AX319" s="14" t="s">
        <v>73</v>
      </c>
      <c r="AY319" s="218" t="s">
        <v>128</v>
      </c>
    </row>
    <row r="320" spans="2:51" s="13" customFormat="1" ht="12">
      <c r="B320" s="197"/>
      <c r="C320" s="198"/>
      <c r="D320" s="199" t="s">
        <v>148</v>
      </c>
      <c r="E320" s="200" t="s">
        <v>1</v>
      </c>
      <c r="F320" s="201" t="s">
        <v>168</v>
      </c>
      <c r="G320" s="198"/>
      <c r="H320" s="200" t="s">
        <v>1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148</v>
      </c>
      <c r="AU320" s="207" t="s">
        <v>83</v>
      </c>
      <c r="AV320" s="13" t="s">
        <v>81</v>
      </c>
      <c r="AW320" s="13" t="s">
        <v>31</v>
      </c>
      <c r="AX320" s="13" t="s">
        <v>73</v>
      </c>
      <c r="AY320" s="207" t="s">
        <v>128</v>
      </c>
    </row>
    <row r="321" spans="2:51" s="14" customFormat="1" ht="12">
      <c r="B321" s="208"/>
      <c r="C321" s="209"/>
      <c r="D321" s="199" t="s">
        <v>148</v>
      </c>
      <c r="E321" s="210" t="s">
        <v>1</v>
      </c>
      <c r="F321" s="211" t="s">
        <v>530</v>
      </c>
      <c r="G321" s="209"/>
      <c r="H321" s="212">
        <v>12.64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148</v>
      </c>
      <c r="AU321" s="218" t="s">
        <v>83</v>
      </c>
      <c r="AV321" s="14" t="s">
        <v>83</v>
      </c>
      <c r="AW321" s="14" t="s">
        <v>31</v>
      </c>
      <c r="AX321" s="14" t="s">
        <v>73</v>
      </c>
      <c r="AY321" s="218" t="s">
        <v>128</v>
      </c>
    </row>
    <row r="322" spans="2:51" s="13" customFormat="1" ht="12">
      <c r="B322" s="197"/>
      <c r="C322" s="198"/>
      <c r="D322" s="199" t="s">
        <v>148</v>
      </c>
      <c r="E322" s="200" t="s">
        <v>1</v>
      </c>
      <c r="F322" s="201" t="s">
        <v>166</v>
      </c>
      <c r="G322" s="198"/>
      <c r="H322" s="200" t="s">
        <v>1</v>
      </c>
      <c r="I322" s="202"/>
      <c r="J322" s="198"/>
      <c r="K322" s="198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148</v>
      </c>
      <c r="AU322" s="207" t="s">
        <v>83</v>
      </c>
      <c r="AV322" s="13" t="s">
        <v>81</v>
      </c>
      <c r="AW322" s="13" t="s">
        <v>31</v>
      </c>
      <c r="AX322" s="13" t="s">
        <v>73</v>
      </c>
      <c r="AY322" s="207" t="s">
        <v>128</v>
      </c>
    </row>
    <row r="323" spans="2:51" s="14" customFormat="1" ht="12">
      <c r="B323" s="208"/>
      <c r="C323" s="209"/>
      <c r="D323" s="199" t="s">
        <v>148</v>
      </c>
      <c r="E323" s="210" t="s">
        <v>1</v>
      </c>
      <c r="F323" s="211" t="s">
        <v>531</v>
      </c>
      <c r="G323" s="209"/>
      <c r="H323" s="212">
        <v>21.22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148</v>
      </c>
      <c r="AU323" s="218" t="s">
        <v>83</v>
      </c>
      <c r="AV323" s="14" t="s">
        <v>83</v>
      </c>
      <c r="AW323" s="14" t="s">
        <v>31</v>
      </c>
      <c r="AX323" s="14" t="s">
        <v>73</v>
      </c>
      <c r="AY323" s="218" t="s">
        <v>128</v>
      </c>
    </row>
    <row r="324" spans="2:51" s="13" customFormat="1" ht="12">
      <c r="B324" s="197"/>
      <c r="C324" s="198"/>
      <c r="D324" s="199" t="s">
        <v>148</v>
      </c>
      <c r="E324" s="200" t="s">
        <v>1</v>
      </c>
      <c r="F324" s="201" t="s">
        <v>164</v>
      </c>
      <c r="G324" s="198"/>
      <c r="H324" s="200" t="s">
        <v>1</v>
      </c>
      <c r="I324" s="202"/>
      <c r="J324" s="198"/>
      <c r="K324" s="198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148</v>
      </c>
      <c r="AU324" s="207" t="s">
        <v>83</v>
      </c>
      <c r="AV324" s="13" t="s">
        <v>81</v>
      </c>
      <c r="AW324" s="13" t="s">
        <v>31</v>
      </c>
      <c r="AX324" s="13" t="s">
        <v>73</v>
      </c>
      <c r="AY324" s="207" t="s">
        <v>128</v>
      </c>
    </row>
    <row r="325" spans="2:51" s="14" customFormat="1" ht="12">
      <c r="B325" s="208"/>
      <c r="C325" s="209"/>
      <c r="D325" s="199" t="s">
        <v>148</v>
      </c>
      <c r="E325" s="210" t="s">
        <v>1</v>
      </c>
      <c r="F325" s="211" t="s">
        <v>532</v>
      </c>
      <c r="G325" s="209"/>
      <c r="H325" s="212">
        <v>4.9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148</v>
      </c>
      <c r="AU325" s="218" t="s">
        <v>83</v>
      </c>
      <c r="AV325" s="14" t="s">
        <v>83</v>
      </c>
      <c r="AW325" s="14" t="s">
        <v>31</v>
      </c>
      <c r="AX325" s="14" t="s">
        <v>73</v>
      </c>
      <c r="AY325" s="218" t="s">
        <v>128</v>
      </c>
    </row>
    <row r="326" spans="2:51" s="15" customFormat="1" ht="12">
      <c r="B326" s="219"/>
      <c r="C326" s="220"/>
      <c r="D326" s="199" t="s">
        <v>148</v>
      </c>
      <c r="E326" s="221" t="s">
        <v>1</v>
      </c>
      <c r="F326" s="222" t="s">
        <v>170</v>
      </c>
      <c r="G326" s="220"/>
      <c r="H326" s="223">
        <v>55.23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148</v>
      </c>
      <c r="AU326" s="229" t="s">
        <v>83</v>
      </c>
      <c r="AV326" s="15" t="s">
        <v>135</v>
      </c>
      <c r="AW326" s="15" t="s">
        <v>31</v>
      </c>
      <c r="AX326" s="15" t="s">
        <v>81</v>
      </c>
      <c r="AY326" s="229" t="s">
        <v>128</v>
      </c>
    </row>
    <row r="327" spans="1:65" s="2" customFormat="1" ht="24.15" customHeight="1">
      <c r="A327" s="34"/>
      <c r="B327" s="35"/>
      <c r="C327" s="183" t="s">
        <v>533</v>
      </c>
      <c r="D327" s="183" t="s">
        <v>131</v>
      </c>
      <c r="E327" s="184" t="s">
        <v>534</v>
      </c>
      <c r="F327" s="185" t="s">
        <v>535</v>
      </c>
      <c r="G327" s="186" t="s">
        <v>186</v>
      </c>
      <c r="H327" s="187">
        <v>0.39</v>
      </c>
      <c r="I327" s="188"/>
      <c r="J327" s="189">
        <f>ROUND(I327*H327,2)</f>
        <v>0</v>
      </c>
      <c r="K327" s="190"/>
      <c r="L327" s="39"/>
      <c r="M327" s="191" t="s">
        <v>1</v>
      </c>
      <c r="N327" s="192" t="s">
        <v>38</v>
      </c>
      <c r="O327" s="71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221</v>
      </c>
      <c r="AT327" s="195" t="s">
        <v>131</v>
      </c>
      <c r="AU327" s="195" t="s">
        <v>83</v>
      </c>
      <c r="AY327" s="17" t="s">
        <v>128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81</v>
      </c>
      <c r="BK327" s="196">
        <f>ROUND(I327*H327,2)</f>
        <v>0</v>
      </c>
      <c r="BL327" s="17" t="s">
        <v>221</v>
      </c>
      <c r="BM327" s="195" t="s">
        <v>536</v>
      </c>
    </row>
    <row r="328" spans="1:65" s="2" customFormat="1" ht="24.15" customHeight="1">
      <c r="A328" s="34"/>
      <c r="B328" s="35"/>
      <c r="C328" s="183" t="s">
        <v>537</v>
      </c>
      <c r="D328" s="183" t="s">
        <v>131</v>
      </c>
      <c r="E328" s="184" t="s">
        <v>538</v>
      </c>
      <c r="F328" s="185" t="s">
        <v>539</v>
      </c>
      <c r="G328" s="186" t="s">
        <v>186</v>
      </c>
      <c r="H328" s="187">
        <v>0.39</v>
      </c>
      <c r="I328" s="188"/>
      <c r="J328" s="189">
        <f>ROUND(I328*H328,2)</f>
        <v>0</v>
      </c>
      <c r="K328" s="190"/>
      <c r="L328" s="39"/>
      <c r="M328" s="191" t="s">
        <v>1</v>
      </c>
      <c r="N328" s="192" t="s">
        <v>38</v>
      </c>
      <c r="O328" s="71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5" t="s">
        <v>221</v>
      </c>
      <c r="AT328" s="195" t="s">
        <v>131</v>
      </c>
      <c r="AU328" s="195" t="s">
        <v>83</v>
      </c>
      <c r="AY328" s="17" t="s">
        <v>128</v>
      </c>
      <c r="BE328" s="196">
        <f>IF(N328="základní",J328,0)</f>
        <v>0</v>
      </c>
      <c r="BF328" s="196">
        <f>IF(N328="snížená",J328,0)</f>
        <v>0</v>
      </c>
      <c r="BG328" s="196">
        <f>IF(N328="zákl. přenesená",J328,0)</f>
        <v>0</v>
      </c>
      <c r="BH328" s="196">
        <f>IF(N328="sníž. přenesená",J328,0)</f>
        <v>0</v>
      </c>
      <c r="BI328" s="196">
        <f>IF(N328="nulová",J328,0)</f>
        <v>0</v>
      </c>
      <c r="BJ328" s="17" t="s">
        <v>81</v>
      </c>
      <c r="BK328" s="196">
        <f>ROUND(I328*H328,2)</f>
        <v>0</v>
      </c>
      <c r="BL328" s="17" t="s">
        <v>221</v>
      </c>
      <c r="BM328" s="195" t="s">
        <v>540</v>
      </c>
    </row>
    <row r="329" spans="2:63" s="12" customFormat="1" ht="22.95" customHeight="1">
      <c r="B329" s="167"/>
      <c r="C329" s="168"/>
      <c r="D329" s="169" t="s">
        <v>72</v>
      </c>
      <c r="E329" s="181" t="s">
        <v>541</v>
      </c>
      <c r="F329" s="181" t="s">
        <v>542</v>
      </c>
      <c r="G329" s="168"/>
      <c r="H329" s="168"/>
      <c r="I329" s="171"/>
      <c r="J329" s="182">
        <f>BK329</f>
        <v>0</v>
      </c>
      <c r="K329" s="168"/>
      <c r="L329" s="173"/>
      <c r="M329" s="174"/>
      <c r="N329" s="175"/>
      <c r="O329" s="175"/>
      <c r="P329" s="176">
        <f>SUM(P330:P343)</f>
        <v>0</v>
      </c>
      <c r="Q329" s="175"/>
      <c r="R329" s="176">
        <f>SUM(R330:R343)</f>
        <v>0.0013562500000000003</v>
      </c>
      <c r="S329" s="175"/>
      <c r="T329" s="177">
        <f>SUM(T330:T343)</f>
        <v>0</v>
      </c>
      <c r="AR329" s="178" t="s">
        <v>83</v>
      </c>
      <c r="AT329" s="179" t="s">
        <v>72</v>
      </c>
      <c r="AU329" s="179" t="s">
        <v>81</v>
      </c>
      <c r="AY329" s="178" t="s">
        <v>128</v>
      </c>
      <c r="BK329" s="180">
        <f>SUM(BK330:BK343)</f>
        <v>0</v>
      </c>
    </row>
    <row r="330" spans="1:65" s="2" customFormat="1" ht="16.5" customHeight="1">
      <c r="A330" s="34"/>
      <c r="B330" s="35"/>
      <c r="C330" s="183" t="s">
        <v>543</v>
      </c>
      <c r="D330" s="183" t="s">
        <v>131</v>
      </c>
      <c r="E330" s="184" t="s">
        <v>544</v>
      </c>
      <c r="F330" s="185" t="s">
        <v>545</v>
      </c>
      <c r="G330" s="186" t="s">
        <v>259</v>
      </c>
      <c r="H330" s="187">
        <v>17</v>
      </c>
      <c r="I330" s="188"/>
      <c r="J330" s="189">
        <f>ROUND(I330*H330,2)</f>
        <v>0</v>
      </c>
      <c r="K330" s="190"/>
      <c r="L330" s="39"/>
      <c r="M330" s="191" t="s">
        <v>1</v>
      </c>
      <c r="N330" s="192" t="s">
        <v>38</v>
      </c>
      <c r="O330" s="71"/>
      <c r="P330" s="193">
        <f>O330*H330</f>
        <v>0</v>
      </c>
      <c r="Q330" s="193">
        <v>3E-05</v>
      </c>
      <c r="R330" s="193">
        <f>Q330*H330</f>
        <v>0.00051</v>
      </c>
      <c r="S330" s="193">
        <v>0</v>
      </c>
      <c r="T330" s="194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5" t="s">
        <v>221</v>
      </c>
      <c r="AT330" s="195" t="s">
        <v>131</v>
      </c>
      <c r="AU330" s="195" t="s">
        <v>83</v>
      </c>
      <c r="AY330" s="17" t="s">
        <v>128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7" t="s">
        <v>81</v>
      </c>
      <c r="BK330" s="196">
        <f>ROUND(I330*H330,2)</f>
        <v>0</v>
      </c>
      <c r="BL330" s="17" t="s">
        <v>221</v>
      </c>
      <c r="BM330" s="195" t="s">
        <v>546</v>
      </c>
    </row>
    <row r="331" spans="2:51" s="13" customFormat="1" ht="12">
      <c r="B331" s="197"/>
      <c r="C331" s="198"/>
      <c r="D331" s="199" t="s">
        <v>148</v>
      </c>
      <c r="E331" s="200" t="s">
        <v>1</v>
      </c>
      <c r="F331" s="201" t="s">
        <v>547</v>
      </c>
      <c r="G331" s="198"/>
      <c r="H331" s="200" t="s">
        <v>1</v>
      </c>
      <c r="I331" s="202"/>
      <c r="J331" s="198"/>
      <c r="K331" s="198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148</v>
      </c>
      <c r="AU331" s="207" t="s">
        <v>83</v>
      </c>
      <c r="AV331" s="13" t="s">
        <v>81</v>
      </c>
      <c r="AW331" s="13" t="s">
        <v>31</v>
      </c>
      <c r="AX331" s="13" t="s">
        <v>73</v>
      </c>
      <c r="AY331" s="207" t="s">
        <v>128</v>
      </c>
    </row>
    <row r="332" spans="2:51" s="14" customFormat="1" ht="12">
      <c r="B332" s="208"/>
      <c r="C332" s="209"/>
      <c r="D332" s="199" t="s">
        <v>148</v>
      </c>
      <c r="E332" s="210" t="s">
        <v>1</v>
      </c>
      <c r="F332" s="211" t="s">
        <v>8</v>
      </c>
      <c r="G332" s="209"/>
      <c r="H332" s="212">
        <v>12</v>
      </c>
      <c r="I332" s="213"/>
      <c r="J332" s="209"/>
      <c r="K332" s="209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148</v>
      </c>
      <c r="AU332" s="218" t="s">
        <v>83</v>
      </c>
      <c r="AV332" s="14" t="s">
        <v>83</v>
      </c>
      <c r="AW332" s="14" t="s">
        <v>31</v>
      </c>
      <c r="AX332" s="14" t="s">
        <v>73</v>
      </c>
      <c r="AY332" s="218" t="s">
        <v>128</v>
      </c>
    </row>
    <row r="333" spans="2:51" s="13" customFormat="1" ht="12">
      <c r="B333" s="197"/>
      <c r="C333" s="198"/>
      <c r="D333" s="199" t="s">
        <v>148</v>
      </c>
      <c r="E333" s="200" t="s">
        <v>1</v>
      </c>
      <c r="F333" s="201" t="s">
        <v>162</v>
      </c>
      <c r="G333" s="198"/>
      <c r="H333" s="200" t="s">
        <v>1</v>
      </c>
      <c r="I333" s="202"/>
      <c r="J333" s="198"/>
      <c r="K333" s="198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148</v>
      </c>
      <c r="AU333" s="207" t="s">
        <v>83</v>
      </c>
      <c r="AV333" s="13" t="s">
        <v>81</v>
      </c>
      <c r="AW333" s="13" t="s">
        <v>31</v>
      </c>
      <c r="AX333" s="13" t="s">
        <v>73</v>
      </c>
      <c r="AY333" s="207" t="s">
        <v>128</v>
      </c>
    </row>
    <row r="334" spans="2:51" s="14" customFormat="1" ht="12">
      <c r="B334" s="208"/>
      <c r="C334" s="209"/>
      <c r="D334" s="199" t="s">
        <v>148</v>
      </c>
      <c r="E334" s="210" t="s">
        <v>1</v>
      </c>
      <c r="F334" s="211" t="s">
        <v>153</v>
      </c>
      <c r="G334" s="209"/>
      <c r="H334" s="212">
        <v>5</v>
      </c>
      <c r="I334" s="213"/>
      <c r="J334" s="209"/>
      <c r="K334" s="209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148</v>
      </c>
      <c r="AU334" s="218" t="s">
        <v>83</v>
      </c>
      <c r="AV334" s="14" t="s">
        <v>83</v>
      </c>
      <c r="AW334" s="14" t="s">
        <v>31</v>
      </c>
      <c r="AX334" s="14" t="s">
        <v>73</v>
      </c>
      <c r="AY334" s="218" t="s">
        <v>128</v>
      </c>
    </row>
    <row r="335" spans="2:51" s="15" customFormat="1" ht="12">
      <c r="B335" s="219"/>
      <c r="C335" s="220"/>
      <c r="D335" s="199" t="s">
        <v>148</v>
      </c>
      <c r="E335" s="221" t="s">
        <v>1</v>
      </c>
      <c r="F335" s="222" t="s">
        <v>170</v>
      </c>
      <c r="G335" s="220"/>
      <c r="H335" s="223">
        <v>17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148</v>
      </c>
      <c r="AU335" s="229" t="s">
        <v>83</v>
      </c>
      <c r="AV335" s="15" t="s">
        <v>135</v>
      </c>
      <c r="AW335" s="15" t="s">
        <v>31</v>
      </c>
      <c r="AX335" s="15" t="s">
        <v>81</v>
      </c>
      <c r="AY335" s="229" t="s">
        <v>128</v>
      </c>
    </row>
    <row r="336" spans="1:65" s="2" customFormat="1" ht="24.15" customHeight="1">
      <c r="A336" s="34"/>
      <c r="B336" s="35"/>
      <c r="C336" s="183" t="s">
        <v>548</v>
      </c>
      <c r="D336" s="183" t="s">
        <v>131</v>
      </c>
      <c r="E336" s="184" t="s">
        <v>549</v>
      </c>
      <c r="F336" s="185" t="s">
        <v>550</v>
      </c>
      <c r="G336" s="186" t="s">
        <v>134</v>
      </c>
      <c r="H336" s="187">
        <v>16.925</v>
      </c>
      <c r="I336" s="188"/>
      <c r="J336" s="189">
        <f>ROUND(I336*H336,2)</f>
        <v>0</v>
      </c>
      <c r="K336" s="190"/>
      <c r="L336" s="39"/>
      <c r="M336" s="191" t="s">
        <v>1</v>
      </c>
      <c r="N336" s="192" t="s">
        <v>38</v>
      </c>
      <c r="O336" s="71"/>
      <c r="P336" s="193">
        <f>O336*H336</f>
        <v>0</v>
      </c>
      <c r="Q336" s="193">
        <v>5E-05</v>
      </c>
      <c r="R336" s="193">
        <f>Q336*H336</f>
        <v>0.0008462500000000001</v>
      </c>
      <c r="S336" s="193">
        <v>0</v>
      </c>
      <c r="T336" s="194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5" t="s">
        <v>221</v>
      </c>
      <c r="AT336" s="195" t="s">
        <v>131</v>
      </c>
      <c r="AU336" s="195" t="s">
        <v>83</v>
      </c>
      <c r="AY336" s="17" t="s">
        <v>128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7" t="s">
        <v>81</v>
      </c>
      <c r="BK336" s="196">
        <f>ROUND(I336*H336,2)</f>
        <v>0</v>
      </c>
      <c r="BL336" s="17" t="s">
        <v>221</v>
      </c>
      <c r="BM336" s="195" t="s">
        <v>551</v>
      </c>
    </row>
    <row r="337" spans="2:51" s="13" customFormat="1" ht="12">
      <c r="B337" s="197"/>
      <c r="C337" s="198"/>
      <c r="D337" s="199" t="s">
        <v>148</v>
      </c>
      <c r="E337" s="200" t="s">
        <v>1</v>
      </c>
      <c r="F337" s="201" t="s">
        <v>160</v>
      </c>
      <c r="G337" s="198"/>
      <c r="H337" s="200" t="s">
        <v>1</v>
      </c>
      <c r="I337" s="202"/>
      <c r="J337" s="198"/>
      <c r="K337" s="198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148</v>
      </c>
      <c r="AU337" s="207" t="s">
        <v>83</v>
      </c>
      <c r="AV337" s="13" t="s">
        <v>81</v>
      </c>
      <c r="AW337" s="13" t="s">
        <v>31</v>
      </c>
      <c r="AX337" s="13" t="s">
        <v>73</v>
      </c>
      <c r="AY337" s="207" t="s">
        <v>128</v>
      </c>
    </row>
    <row r="338" spans="2:51" s="14" customFormat="1" ht="12">
      <c r="B338" s="208"/>
      <c r="C338" s="209"/>
      <c r="D338" s="199" t="s">
        <v>148</v>
      </c>
      <c r="E338" s="210" t="s">
        <v>1</v>
      </c>
      <c r="F338" s="211" t="s">
        <v>552</v>
      </c>
      <c r="G338" s="209"/>
      <c r="H338" s="212">
        <v>11.021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148</v>
      </c>
      <c r="AU338" s="218" t="s">
        <v>83</v>
      </c>
      <c r="AV338" s="14" t="s">
        <v>83</v>
      </c>
      <c r="AW338" s="14" t="s">
        <v>31</v>
      </c>
      <c r="AX338" s="14" t="s">
        <v>73</v>
      </c>
      <c r="AY338" s="218" t="s">
        <v>128</v>
      </c>
    </row>
    <row r="339" spans="2:51" s="13" customFormat="1" ht="12">
      <c r="B339" s="197"/>
      <c r="C339" s="198"/>
      <c r="D339" s="199" t="s">
        <v>148</v>
      </c>
      <c r="E339" s="200" t="s">
        <v>1</v>
      </c>
      <c r="F339" s="201" t="s">
        <v>162</v>
      </c>
      <c r="G339" s="198"/>
      <c r="H339" s="200" t="s">
        <v>1</v>
      </c>
      <c r="I339" s="202"/>
      <c r="J339" s="198"/>
      <c r="K339" s="198"/>
      <c r="L339" s="203"/>
      <c r="M339" s="204"/>
      <c r="N339" s="205"/>
      <c r="O339" s="205"/>
      <c r="P339" s="205"/>
      <c r="Q339" s="205"/>
      <c r="R339" s="205"/>
      <c r="S339" s="205"/>
      <c r="T339" s="206"/>
      <c r="AT339" s="207" t="s">
        <v>148</v>
      </c>
      <c r="AU339" s="207" t="s">
        <v>83</v>
      </c>
      <c r="AV339" s="13" t="s">
        <v>81</v>
      </c>
      <c r="AW339" s="13" t="s">
        <v>31</v>
      </c>
      <c r="AX339" s="13" t="s">
        <v>73</v>
      </c>
      <c r="AY339" s="207" t="s">
        <v>128</v>
      </c>
    </row>
    <row r="340" spans="2:51" s="14" customFormat="1" ht="12">
      <c r="B340" s="208"/>
      <c r="C340" s="209"/>
      <c r="D340" s="199" t="s">
        <v>148</v>
      </c>
      <c r="E340" s="210" t="s">
        <v>1</v>
      </c>
      <c r="F340" s="211" t="s">
        <v>553</v>
      </c>
      <c r="G340" s="209"/>
      <c r="H340" s="212">
        <v>5.904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148</v>
      </c>
      <c r="AU340" s="218" t="s">
        <v>83</v>
      </c>
      <c r="AV340" s="14" t="s">
        <v>83</v>
      </c>
      <c r="AW340" s="14" t="s">
        <v>31</v>
      </c>
      <c r="AX340" s="14" t="s">
        <v>73</v>
      </c>
      <c r="AY340" s="218" t="s">
        <v>128</v>
      </c>
    </row>
    <row r="341" spans="2:51" s="15" customFormat="1" ht="12">
      <c r="B341" s="219"/>
      <c r="C341" s="220"/>
      <c r="D341" s="199" t="s">
        <v>148</v>
      </c>
      <c r="E341" s="221" t="s">
        <v>1</v>
      </c>
      <c r="F341" s="222" t="s">
        <v>170</v>
      </c>
      <c r="G341" s="220"/>
      <c r="H341" s="223">
        <v>16.925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148</v>
      </c>
      <c r="AU341" s="229" t="s">
        <v>83</v>
      </c>
      <c r="AV341" s="15" t="s">
        <v>135</v>
      </c>
      <c r="AW341" s="15" t="s">
        <v>31</v>
      </c>
      <c r="AX341" s="15" t="s">
        <v>81</v>
      </c>
      <c r="AY341" s="229" t="s">
        <v>128</v>
      </c>
    </row>
    <row r="342" spans="1:65" s="2" customFormat="1" ht="33" customHeight="1">
      <c r="A342" s="34"/>
      <c r="B342" s="35"/>
      <c r="C342" s="183" t="s">
        <v>554</v>
      </c>
      <c r="D342" s="183" t="s">
        <v>131</v>
      </c>
      <c r="E342" s="184" t="s">
        <v>555</v>
      </c>
      <c r="F342" s="185" t="s">
        <v>556</v>
      </c>
      <c r="G342" s="186" t="s">
        <v>186</v>
      </c>
      <c r="H342" s="187">
        <v>0.001</v>
      </c>
      <c r="I342" s="188"/>
      <c r="J342" s="189">
        <f>ROUND(I342*H342,2)</f>
        <v>0</v>
      </c>
      <c r="K342" s="190"/>
      <c r="L342" s="39"/>
      <c r="M342" s="191" t="s">
        <v>1</v>
      </c>
      <c r="N342" s="192" t="s">
        <v>38</v>
      </c>
      <c r="O342" s="71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5" t="s">
        <v>221</v>
      </c>
      <c r="AT342" s="195" t="s">
        <v>131</v>
      </c>
      <c r="AU342" s="195" t="s">
        <v>83</v>
      </c>
      <c r="AY342" s="17" t="s">
        <v>128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7" t="s">
        <v>81</v>
      </c>
      <c r="BK342" s="196">
        <f>ROUND(I342*H342,2)</f>
        <v>0</v>
      </c>
      <c r="BL342" s="17" t="s">
        <v>221</v>
      </c>
      <c r="BM342" s="195" t="s">
        <v>557</v>
      </c>
    </row>
    <row r="343" spans="1:65" s="2" customFormat="1" ht="24.15" customHeight="1">
      <c r="A343" s="34"/>
      <c r="B343" s="35"/>
      <c r="C343" s="183" t="s">
        <v>558</v>
      </c>
      <c r="D343" s="183" t="s">
        <v>131</v>
      </c>
      <c r="E343" s="184" t="s">
        <v>559</v>
      </c>
      <c r="F343" s="185" t="s">
        <v>560</v>
      </c>
      <c r="G343" s="186" t="s">
        <v>186</v>
      </c>
      <c r="H343" s="187">
        <v>0.001</v>
      </c>
      <c r="I343" s="188"/>
      <c r="J343" s="189">
        <f>ROUND(I343*H343,2)</f>
        <v>0</v>
      </c>
      <c r="K343" s="190"/>
      <c r="L343" s="39"/>
      <c r="M343" s="191" t="s">
        <v>1</v>
      </c>
      <c r="N343" s="192" t="s">
        <v>38</v>
      </c>
      <c r="O343" s="71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5" t="s">
        <v>221</v>
      </c>
      <c r="AT343" s="195" t="s">
        <v>131</v>
      </c>
      <c r="AU343" s="195" t="s">
        <v>83</v>
      </c>
      <c r="AY343" s="17" t="s">
        <v>128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7" t="s">
        <v>81</v>
      </c>
      <c r="BK343" s="196">
        <f>ROUND(I343*H343,2)</f>
        <v>0</v>
      </c>
      <c r="BL343" s="17" t="s">
        <v>221</v>
      </c>
      <c r="BM343" s="195" t="s">
        <v>561</v>
      </c>
    </row>
    <row r="344" spans="2:63" s="12" customFormat="1" ht="22.95" customHeight="1">
      <c r="B344" s="167"/>
      <c r="C344" s="168"/>
      <c r="D344" s="169" t="s">
        <v>72</v>
      </c>
      <c r="E344" s="181" t="s">
        <v>562</v>
      </c>
      <c r="F344" s="181" t="s">
        <v>563</v>
      </c>
      <c r="G344" s="168"/>
      <c r="H344" s="168"/>
      <c r="I344" s="171"/>
      <c r="J344" s="182">
        <f>BK344</f>
        <v>0</v>
      </c>
      <c r="K344" s="168"/>
      <c r="L344" s="173"/>
      <c r="M344" s="174"/>
      <c r="N344" s="175"/>
      <c r="O344" s="175"/>
      <c r="P344" s="176">
        <f>SUM(P345:P381)</f>
        <v>0</v>
      </c>
      <c r="Q344" s="175"/>
      <c r="R344" s="176">
        <f>SUM(R345:R381)</f>
        <v>0.016527</v>
      </c>
      <c r="S344" s="175"/>
      <c r="T344" s="177">
        <f>SUM(T345:T381)</f>
        <v>0</v>
      </c>
      <c r="AR344" s="178" t="s">
        <v>83</v>
      </c>
      <c r="AT344" s="179" t="s">
        <v>72</v>
      </c>
      <c r="AU344" s="179" t="s">
        <v>81</v>
      </c>
      <c r="AY344" s="178" t="s">
        <v>128</v>
      </c>
      <c r="BK344" s="180">
        <f>SUM(BK345:BK381)</f>
        <v>0</v>
      </c>
    </row>
    <row r="345" spans="1:65" s="2" customFormat="1" ht="16.5" customHeight="1">
      <c r="A345" s="34"/>
      <c r="B345" s="35"/>
      <c r="C345" s="183" t="s">
        <v>564</v>
      </c>
      <c r="D345" s="183" t="s">
        <v>131</v>
      </c>
      <c r="E345" s="184" t="s">
        <v>565</v>
      </c>
      <c r="F345" s="185" t="s">
        <v>566</v>
      </c>
      <c r="G345" s="186" t="s">
        <v>134</v>
      </c>
      <c r="H345" s="187">
        <v>6.9</v>
      </c>
      <c r="I345" s="188"/>
      <c r="J345" s="189">
        <f>ROUND(I345*H345,2)</f>
        <v>0</v>
      </c>
      <c r="K345" s="190"/>
      <c r="L345" s="39"/>
      <c r="M345" s="191" t="s">
        <v>1</v>
      </c>
      <c r="N345" s="192" t="s">
        <v>38</v>
      </c>
      <c r="O345" s="71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5" t="s">
        <v>221</v>
      </c>
      <c r="AT345" s="195" t="s">
        <v>131</v>
      </c>
      <c r="AU345" s="195" t="s">
        <v>83</v>
      </c>
      <c r="AY345" s="17" t="s">
        <v>128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7" t="s">
        <v>81</v>
      </c>
      <c r="BK345" s="196">
        <f>ROUND(I345*H345,2)</f>
        <v>0</v>
      </c>
      <c r="BL345" s="17" t="s">
        <v>221</v>
      </c>
      <c r="BM345" s="195" t="s">
        <v>567</v>
      </c>
    </row>
    <row r="346" spans="2:51" s="13" customFormat="1" ht="12">
      <c r="B346" s="197"/>
      <c r="C346" s="198"/>
      <c r="D346" s="199" t="s">
        <v>148</v>
      </c>
      <c r="E346" s="200" t="s">
        <v>1</v>
      </c>
      <c r="F346" s="201" t="s">
        <v>568</v>
      </c>
      <c r="G346" s="198"/>
      <c r="H346" s="200" t="s">
        <v>1</v>
      </c>
      <c r="I346" s="202"/>
      <c r="J346" s="198"/>
      <c r="K346" s="198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148</v>
      </c>
      <c r="AU346" s="207" t="s">
        <v>83</v>
      </c>
      <c r="AV346" s="13" t="s">
        <v>81</v>
      </c>
      <c r="AW346" s="13" t="s">
        <v>31</v>
      </c>
      <c r="AX346" s="13" t="s">
        <v>73</v>
      </c>
      <c r="AY346" s="207" t="s">
        <v>128</v>
      </c>
    </row>
    <row r="347" spans="2:51" s="13" customFormat="1" ht="12">
      <c r="B347" s="197"/>
      <c r="C347" s="198"/>
      <c r="D347" s="199" t="s">
        <v>148</v>
      </c>
      <c r="E347" s="200" t="s">
        <v>1</v>
      </c>
      <c r="F347" s="201" t="s">
        <v>168</v>
      </c>
      <c r="G347" s="198"/>
      <c r="H347" s="200" t="s">
        <v>1</v>
      </c>
      <c r="I347" s="202"/>
      <c r="J347" s="198"/>
      <c r="K347" s="198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148</v>
      </c>
      <c r="AU347" s="207" t="s">
        <v>83</v>
      </c>
      <c r="AV347" s="13" t="s">
        <v>81</v>
      </c>
      <c r="AW347" s="13" t="s">
        <v>31</v>
      </c>
      <c r="AX347" s="13" t="s">
        <v>73</v>
      </c>
      <c r="AY347" s="207" t="s">
        <v>128</v>
      </c>
    </row>
    <row r="348" spans="2:51" s="14" customFormat="1" ht="12">
      <c r="B348" s="208"/>
      <c r="C348" s="209"/>
      <c r="D348" s="199" t="s">
        <v>148</v>
      </c>
      <c r="E348" s="210" t="s">
        <v>1</v>
      </c>
      <c r="F348" s="211" t="s">
        <v>569</v>
      </c>
      <c r="G348" s="209"/>
      <c r="H348" s="212">
        <v>3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148</v>
      </c>
      <c r="AU348" s="218" t="s">
        <v>83</v>
      </c>
      <c r="AV348" s="14" t="s">
        <v>83</v>
      </c>
      <c r="AW348" s="14" t="s">
        <v>31</v>
      </c>
      <c r="AX348" s="14" t="s">
        <v>73</v>
      </c>
      <c r="AY348" s="218" t="s">
        <v>128</v>
      </c>
    </row>
    <row r="349" spans="2:51" s="13" customFormat="1" ht="12">
      <c r="B349" s="197"/>
      <c r="C349" s="198"/>
      <c r="D349" s="199" t="s">
        <v>148</v>
      </c>
      <c r="E349" s="200" t="s">
        <v>1</v>
      </c>
      <c r="F349" s="201" t="s">
        <v>166</v>
      </c>
      <c r="G349" s="198"/>
      <c r="H349" s="200" t="s">
        <v>1</v>
      </c>
      <c r="I349" s="202"/>
      <c r="J349" s="198"/>
      <c r="K349" s="198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148</v>
      </c>
      <c r="AU349" s="207" t="s">
        <v>83</v>
      </c>
      <c r="AV349" s="13" t="s">
        <v>81</v>
      </c>
      <c r="AW349" s="13" t="s">
        <v>31</v>
      </c>
      <c r="AX349" s="13" t="s">
        <v>73</v>
      </c>
      <c r="AY349" s="207" t="s">
        <v>128</v>
      </c>
    </row>
    <row r="350" spans="2:51" s="14" customFormat="1" ht="12">
      <c r="B350" s="208"/>
      <c r="C350" s="209"/>
      <c r="D350" s="199" t="s">
        <v>148</v>
      </c>
      <c r="E350" s="210" t="s">
        <v>1</v>
      </c>
      <c r="F350" s="211" t="s">
        <v>570</v>
      </c>
      <c r="G350" s="209"/>
      <c r="H350" s="212">
        <v>1.5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148</v>
      </c>
      <c r="AU350" s="218" t="s">
        <v>83</v>
      </c>
      <c r="AV350" s="14" t="s">
        <v>83</v>
      </c>
      <c r="AW350" s="14" t="s">
        <v>31</v>
      </c>
      <c r="AX350" s="14" t="s">
        <v>73</v>
      </c>
      <c r="AY350" s="218" t="s">
        <v>128</v>
      </c>
    </row>
    <row r="351" spans="2:51" s="13" customFormat="1" ht="12">
      <c r="B351" s="197"/>
      <c r="C351" s="198"/>
      <c r="D351" s="199" t="s">
        <v>148</v>
      </c>
      <c r="E351" s="200" t="s">
        <v>1</v>
      </c>
      <c r="F351" s="201" t="s">
        <v>158</v>
      </c>
      <c r="G351" s="198"/>
      <c r="H351" s="200" t="s">
        <v>1</v>
      </c>
      <c r="I351" s="202"/>
      <c r="J351" s="198"/>
      <c r="K351" s="198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148</v>
      </c>
      <c r="AU351" s="207" t="s">
        <v>83</v>
      </c>
      <c r="AV351" s="13" t="s">
        <v>81</v>
      </c>
      <c r="AW351" s="13" t="s">
        <v>31</v>
      </c>
      <c r="AX351" s="13" t="s">
        <v>73</v>
      </c>
      <c r="AY351" s="207" t="s">
        <v>128</v>
      </c>
    </row>
    <row r="352" spans="2:51" s="14" customFormat="1" ht="12">
      <c r="B352" s="208"/>
      <c r="C352" s="209"/>
      <c r="D352" s="199" t="s">
        <v>148</v>
      </c>
      <c r="E352" s="210" t="s">
        <v>1</v>
      </c>
      <c r="F352" s="211" t="s">
        <v>571</v>
      </c>
      <c r="G352" s="209"/>
      <c r="H352" s="212">
        <v>0.8999999999999999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148</v>
      </c>
      <c r="AU352" s="218" t="s">
        <v>83</v>
      </c>
      <c r="AV352" s="14" t="s">
        <v>83</v>
      </c>
      <c r="AW352" s="14" t="s">
        <v>31</v>
      </c>
      <c r="AX352" s="14" t="s">
        <v>73</v>
      </c>
      <c r="AY352" s="218" t="s">
        <v>128</v>
      </c>
    </row>
    <row r="353" spans="2:51" s="13" customFormat="1" ht="12">
      <c r="B353" s="197"/>
      <c r="C353" s="198"/>
      <c r="D353" s="199" t="s">
        <v>148</v>
      </c>
      <c r="E353" s="200" t="s">
        <v>1</v>
      </c>
      <c r="F353" s="201" t="s">
        <v>572</v>
      </c>
      <c r="G353" s="198"/>
      <c r="H353" s="200" t="s">
        <v>1</v>
      </c>
      <c r="I353" s="202"/>
      <c r="J353" s="198"/>
      <c r="K353" s="198"/>
      <c r="L353" s="203"/>
      <c r="M353" s="204"/>
      <c r="N353" s="205"/>
      <c r="O353" s="205"/>
      <c r="P353" s="205"/>
      <c r="Q353" s="205"/>
      <c r="R353" s="205"/>
      <c r="S353" s="205"/>
      <c r="T353" s="206"/>
      <c r="AT353" s="207" t="s">
        <v>148</v>
      </c>
      <c r="AU353" s="207" t="s">
        <v>83</v>
      </c>
      <c r="AV353" s="13" t="s">
        <v>81</v>
      </c>
      <c r="AW353" s="13" t="s">
        <v>31</v>
      </c>
      <c r="AX353" s="13" t="s">
        <v>73</v>
      </c>
      <c r="AY353" s="207" t="s">
        <v>128</v>
      </c>
    </row>
    <row r="354" spans="2:51" s="14" customFormat="1" ht="12">
      <c r="B354" s="208"/>
      <c r="C354" s="209"/>
      <c r="D354" s="199" t="s">
        <v>148</v>
      </c>
      <c r="E354" s="210" t="s">
        <v>1</v>
      </c>
      <c r="F354" s="211" t="s">
        <v>570</v>
      </c>
      <c r="G354" s="209"/>
      <c r="H354" s="212">
        <v>1.5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148</v>
      </c>
      <c r="AU354" s="218" t="s">
        <v>83</v>
      </c>
      <c r="AV354" s="14" t="s">
        <v>83</v>
      </c>
      <c r="AW354" s="14" t="s">
        <v>31</v>
      </c>
      <c r="AX354" s="14" t="s">
        <v>73</v>
      </c>
      <c r="AY354" s="218" t="s">
        <v>128</v>
      </c>
    </row>
    <row r="355" spans="2:51" s="15" customFormat="1" ht="12">
      <c r="B355" s="219"/>
      <c r="C355" s="220"/>
      <c r="D355" s="199" t="s">
        <v>148</v>
      </c>
      <c r="E355" s="221" t="s">
        <v>1</v>
      </c>
      <c r="F355" s="222" t="s">
        <v>170</v>
      </c>
      <c r="G355" s="220"/>
      <c r="H355" s="223">
        <v>6.9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148</v>
      </c>
      <c r="AU355" s="229" t="s">
        <v>83</v>
      </c>
      <c r="AV355" s="15" t="s">
        <v>135</v>
      </c>
      <c r="AW355" s="15" t="s">
        <v>31</v>
      </c>
      <c r="AX355" s="15" t="s">
        <v>81</v>
      </c>
      <c r="AY355" s="229" t="s">
        <v>128</v>
      </c>
    </row>
    <row r="356" spans="1:65" s="2" customFormat="1" ht="24.15" customHeight="1">
      <c r="A356" s="34"/>
      <c r="B356" s="35"/>
      <c r="C356" s="183" t="s">
        <v>573</v>
      </c>
      <c r="D356" s="183" t="s">
        <v>131</v>
      </c>
      <c r="E356" s="184" t="s">
        <v>574</v>
      </c>
      <c r="F356" s="185" t="s">
        <v>575</v>
      </c>
      <c r="G356" s="186" t="s">
        <v>134</v>
      </c>
      <c r="H356" s="187">
        <v>6.9</v>
      </c>
      <c r="I356" s="188"/>
      <c r="J356" s="189">
        <f aca="true" t="shared" si="30" ref="J356:J361">ROUND(I356*H356,2)</f>
        <v>0</v>
      </c>
      <c r="K356" s="190"/>
      <c r="L356" s="39"/>
      <c r="M356" s="191" t="s">
        <v>1</v>
      </c>
      <c r="N356" s="192" t="s">
        <v>38</v>
      </c>
      <c r="O356" s="71"/>
      <c r="P356" s="193">
        <f aca="true" t="shared" si="31" ref="P356:P361">O356*H356</f>
        <v>0</v>
      </c>
      <c r="Q356" s="193">
        <v>2E-05</v>
      </c>
      <c r="R356" s="193">
        <f aca="true" t="shared" si="32" ref="R356:R361">Q356*H356</f>
        <v>0.00013800000000000002</v>
      </c>
      <c r="S356" s="193">
        <v>0</v>
      </c>
      <c r="T356" s="194">
        <f aca="true" t="shared" si="33" ref="T356:T361"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5" t="s">
        <v>221</v>
      </c>
      <c r="AT356" s="195" t="s">
        <v>131</v>
      </c>
      <c r="AU356" s="195" t="s">
        <v>83</v>
      </c>
      <c r="AY356" s="17" t="s">
        <v>128</v>
      </c>
      <c r="BE356" s="196">
        <f aca="true" t="shared" si="34" ref="BE356:BE361">IF(N356="základní",J356,0)</f>
        <v>0</v>
      </c>
      <c r="BF356" s="196">
        <f aca="true" t="shared" si="35" ref="BF356:BF361">IF(N356="snížená",J356,0)</f>
        <v>0</v>
      </c>
      <c r="BG356" s="196">
        <f aca="true" t="shared" si="36" ref="BG356:BG361">IF(N356="zákl. přenesená",J356,0)</f>
        <v>0</v>
      </c>
      <c r="BH356" s="196">
        <f aca="true" t="shared" si="37" ref="BH356:BH361">IF(N356="sníž. přenesená",J356,0)</f>
        <v>0</v>
      </c>
      <c r="BI356" s="196">
        <f aca="true" t="shared" si="38" ref="BI356:BI361">IF(N356="nulová",J356,0)</f>
        <v>0</v>
      </c>
      <c r="BJ356" s="17" t="s">
        <v>81</v>
      </c>
      <c r="BK356" s="196">
        <f aca="true" t="shared" si="39" ref="BK356:BK361">ROUND(I356*H356,2)</f>
        <v>0</v>
      </c>
      <c r="BL356" s="17" t="s">
        <v>221</v>
      </c>
      <c r="BM356" s="195" t="s">
        <v>576</v>
      </c>
    </row>
    <row r="357" spans="1:65" s="2" customFormat="1" ht="24.15" customHeight="1">
      <c r="A357" s="34"/>
      <c r="B357" s="35"/>
      <c r="C357" s="183" t="s">
        <v>577</v>
      </c>
      <c r="D357" s="183" t="s">
        <v>131</v>
      </c>
      <c r="E357" s="184" t="s">
        <v>578</v>
      </c>
      <c r="F357" s="185" t="s">
        <v>579</v>
      </c>
      <c r="G357" s="186" t="s">
        <v>134</v>
      </c>
      <c r="H357" s="187">
        <v>6.9</v>
      </c>
      <c r="I357" s="188"/>
      <c r="J357" s="189">
        <f t="shared" si="30"/>
        <v>0</v>
      </c>
      <c r="K357" s="190"/>
      <c r="L357" s="39"/>
      <c r="M357" s="191" t="s">
        <v>1</v>
      </c>
      <c r="N357" s="192" t="s">
        <v>38</v>
      </c>
      <c r="O357" s="71"/>
      <c r="P357" s="193">
        <f t="shared" si="31"/>
        <v>0</v>
      </c>
      <c r="Q357" s="193">
        <v>0.00014</v>
      </c>
      <c r="R357" s="193">
        <f t="shared" si="32"/>
        <v>0.000966</v>
      </c>
      <c r="S357" s="193">
        <v>0</v>
      </c>
      <c r="T357" s="194">
        <f t="shared" si="33"/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5" t="s">
        <v>221</v>
      </c>
      <c r="AT357" s="195" t="s">
        <v>131</v>
      </c>
      <c r="AU357" s="195" t="s">
        <v>83</v>
      </c>
      <c r="AY357" s="17" t="s">
        <v>128</v>
      </c>
      <c r="BE357" s="196">
        <f t="shared" si="34"/>
        <v>0</v>
      </c>
      <c r="BF357" s="196">
        <f t="shared" si="35"/>
        <v>0</v>
      </c>
      <c r="BG357" s="196">
        <f t="shared" si="36"/>
        <v>0</v>
      </c>
      <c r="BH357" s="196">
        <f t="shared" si="37"/>
        <v>0</v>
      </c>
      <c r="BI357" s="196">
        <f t="shared" si="38"/>
        <v>0</v>
      </c>
      <c r="BJ357" s="17" t="s">
        <v>81</v>
      </c>
      <c r="BK357" s="196">
        <f t="shared" si="39"/>
        <v>0</v>
      </c>
      <c r="BL357" s="17" t="s">
        <v>221</v>
      </c>
      <c r="BM357" s="195" t="s">
        <v>580</v>
      </c>
    </row>
    <row r="358" spans="1:65" s="2" customFormat="1" ht="24.15" customHeight="1">
      <c r="A358" s="34"/>
      <c r="B358" s="35"/>
      <c r="C358" s="183" t="s">
        <v>581</v>
      </c>
      <c r="D358" s="183" t="s">
        <v>131</v>
      </c>
      <c r="E358" s="184" t="s">
        <v>582</v>
      </c>
      <c r="F358" s="185" t="s">
        <v>583</v>
      </c>
      <c r="G358" s="186" t="s">
        <v>134</v>
      </c>
      <c r="H358" s="187">
        <v>6.9</v>
      </c>
      <c r="I358" s="188"/>
      <c r="J358" s="189">
        <f t="shared" si="30"/>
        <v>0</v>
      </c>
      <c r="K358" s="190"/>
      <c r="L358" s="39"/>
      <c r="M358" s="191" t="s">
        <v>1</v>
      </c>
      <c r="N358" s="192" t="s">
        <v>38</v>
      </c>
      <c r="O358" s="71"/>
      <c r="P358" s="193">
        <f t="shared" si="31"/>
        <v>0</v>
      </c>
      <c r="Q358" s="193">
        <v>0.00012</v>
      </c>
      <c r="R358" s="193">
        <f t="shared" si="32"/>
        <v>0.0008280000000000001</v>
      </c>
      <c r="S358" s="193">
        <v>0</v>
      </c>
      <c r="T358" s="194">
        <f t="shared" si="33"/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5" t="s">
        <v>221</v>
      </c>
      <c r="AT358" s="195" t="s">
        <v>131</v>
      </c>
      <c r="AU358" s="195" t="s">
        <v>83</v>
      </c>
      <c r="AY358" s="17" t="s">
        <v>128</v>
      </c>
      <c r="BE358" s="196">
        <f t="shared" si="34"/>
        <v>0</v>
      </c>
      <c r="BF358" s="196">
        <f t="shared" si="35"/>
        <v>0</v>
      </c>
      <c r="BG358" s="196">
        <f t="shared" si="36"/>
        <v>0</v>
      </c>
      <c r="BH358" s="196">
        <f t="shared" si="37"/>
        <v>0</v>
      </c>
      <c r="BI358" s="196">
        <f t="shared" si="38"/>
        <v>0</v>
      </c>
      <c r="BJ358" s="17" t="s">
        <v>81</v>
      </c>
      <c r="BK358" s="196">
        <f t="shared" si="39"/>
        <v>0</v>
      </c>
      <c r="BL358" s="17" t="s">
        <v>221</v>
      </c>
      <c r="BM358" s="195" t="s">
        <v>584</v>
      </c>
    </row>
    <row r="359" spans="1:65" s="2" customFormat="1" ht="24.15" customHeight="1">
      <c r="A359" s="34"/>
      <c r="B359" s="35"/>
      <c r="C359" s="183" t="s">
        <v>585</v>
      </c>
      <c r="D359" s="183" t="s">
        <v>131</v>
      </c>
      <c r="E359" s="184" t="s">
        <v>586</v>
      </c>
      <c r="F359" s="185" t="s">
        <v>587</v>
      </c>
      <c r="G359" s="186" t="s">
        <v>134</v>
      </c>
      <c r="H359" s="187">
        <v>6.9</v>
      </c>
      <c r="I359" s="188"/>
      <c r="J359" s="189">
        <f t="shared" si="30"/>
        <v>0</v>
      </c>
      <c r="K359" s="190"/>
      <c r="L359" s="39"/>
      <c r="M359" s="191" t="s">
        <v>1</v>
      </c>
      <c r="N359" s="192" t="s">
        <v>38</v>
      </c>
      <c r="O359" s="71"/>
      <c r="P359" s="193">
        <f t="shared" si="31"/>
        <v>0</v>
      </c>
      <c r="Q359" s="193">
        <v>0.00012</v>
      </c>
      <c r="R359" s="193">
        <f t="shared" si="32"/>
        <v>0.0008280000000000001</v>
      </c>
      <c r="S359" s="193">
        <v>0</v>
      </c>
      <c r="T359" s="194">
        <f t="shared" si="33"/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5" t="s">
        <v>221</v>
      </c>
      <c r="AT359" s="195" t="s">
        <v>131</v>
      </c>
      <c r="AU359" s="195" t="s">
        <v>83</v>
      </c>
      <c r="AY359" s="17" t="s">
        <v>128</v>
      </c>
      <c r="BE359" s="196">
        <f t="shared" si="34"/>
        <v>0</v>
      </c>
      <c r="BF359" s="196">
        <f t="shared" si="35"/>
        <v>0</v>
      </c>
      <c r="BG359" s="196">
        <f t="shared" si="36"/>
        <v>0</v>
      </c>
      <c r="BH359" s="196">
        <f t="shared" si="37"/>
        <v>0</v>
      </c>
      <c r="BI359" s="196">
        <f t="shared" si="38"/>
        <v>0</v>
      </c>
      <c r="BJ359" s="17" t="s">
        <v>81</v>
      </c>
      <c r="BK359" s="196">
        <f t="shared" si="39"/>
        <v>0</v>
      </c>
      <c r="BL359" s="17" t="s">
        <v>221</v>
      </c>
      <c r="BM359" s="195" t="s">
        <v>588</v>
      </c>
    </row>
    <row r="360" spans="1:65" s="2" customFormat="1" ht="24.15" customHeight="1">
      <c r="A360" s="34"/>
      <c r="B360" s="35"/>
      <c r="C360" s="183" t="s">
        <v>589</v>
      </c>
      <c r="D360" s="183" t="s">
        <v>131</v>
      </c>
      <c r="E360" s="184" t="s">
        <v>590</v>
      </c>
      <c r="F360" s="185" t="s">
        <v>591</v>
      </c>
      <c r="G360" s="186" t="s">
        <v>134</v>
      </c>
      <c r="H360" s="187">
        <v>6.9</v>
      </c>
      <c r="I360" s="188"/>
      <c r="J360" s="189">
        <f t="shared" si="30"/>
        <v>0</v>
      </c>
      <c r="K360" s="190"/>
      <c r="L360" s="39"/>
      <c r="M360" s="191" t="s">
        <v>1</v>
      </c>
      <c r="N360" s="192" t="s">
        <v>38</v>
      </c>
      <c r="O360" s="71"/>
      <c r="P360" s="193">
        <f t="shared" si="31"/>
        <v>0</v>
      </c>
      <c r="Q360" s="193">
        <v>3E-05</v>
      </c>
      <c r="R360" s="193">
        <f t="shared" si="32"/>
        <v>0.00020700000000000002</v>
      </c>
      <c r="S360" s="193">
        <v>0</v>
      </c>
      <c r="T360" s="194">
        <f t="shared" si="33"/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5" t="s">
        <v>221</v>
      </c>
      <c r="AT360" s="195" t="s">
        <v>131</v>
      </c>
      <c r="AU360" s="195" t="s">
        <v>83</v>
      </c>
      <c r="AY360" s="17" t="s">
        <v>128</v>
      </c>
      <c r="BE360" s="196">
        <f t="shared" si="34"/>
        <v>0</v>
      </c>
      <c r="BF360" s="196">
        <f t="shared" si="35"/>
        <v>0</v>
      </c>
      <c r="BG360" s="196">
        <f t="shared" si="36"/>
        <v>0</v>
      </c>
      <c r="BH360" s="196">
        <f t="shared" si="37"/>
        <v>0</v>
      </c>
      <c r="BI360" s="196">
        <f t="shared" si="38"/>
        <v>0</v>
      </c>
      <c r="BJ360" s="17" t="s">
        <v>81</v>
      </c>
      <c r="BK360" s="196">
        <f t="shared" si="39"/>
        <v>0</v>
      </c>
      <c r="BL360" s="17" t="s">
        <v>221</v>
      </c>
      <c r="BM360" s="195" t="s">
        <v>592</v>
      </c>
    </row>
    <row r="361" spans="1:65" s="2" customFormat="1" ht="24.15" customHeight="1">
      <c r="A361" s="34"/>
      <c r="B361" s="35"/>
      <c r="C361" s="183" t="s">
        <v>593</v>
      </c>
      <c r="D361" s="183" t="s">
        <v>131</v>
      </c>
      <c r="E361" s="184" t="s">
        <v>594</v>
      </c>
      <c r="F361" s="185" t="s">
        <v>595</v>
      </c>
      <c r="G361" s="186" t="s">
        <v>134</v>
      </c>
      <c r="H361" s="187">
        <v>12.25</v>
      </c>
      <c r="I361" s="188"/>
      <c r="J361" s="189">
        <f t="shared" si="30"/>
        <v>0</v>
      </c>
      <c r="K361" s="190"/>
      <c r="L361" s="39"/>
      <c r="M361" s="191" t="s">
        <v>1</v>
      </c>
      <c r="N361" s="192" t="s">
        <v>38</v>
      </c>
      <c r="O361" s="71"/>
      <c r="P361" s="193">
        <f t="shared" si="31"/>
        <v>0</v>
      </c>
      <c r="Q361" s="193">
        <v>9E-05</v>
      </c>
      <c r="R361" s="193">
        <f t="shared" si="32"/>
        <v>0.0011025</v>
      </c>
      <c r="S361" s="193">
        <v>0</v>
      </c>
      <c r="T361" s="194">
        <f t="shared" si="33"/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5" t="s">
        <v>221</v>
      </c>
      <c r="AT361" s="195" t="s">
        <v>131</v>
      </c>
      <c r="AU361" s="195" t="s">
        <v>83</v>
      </c>
      <c r="AY361" s="17" t="s">
        <v>128</v>
      </c>
      <c r="BE361" s="196">
        <f t="shared" si="34"/>
        <v>0</v>
      </c>
      <c r="BF361" s="196">
        <f t="shared" si="35"/>
        <v>0</v>
      </c>
      <c r="BG361" s="196">
        <f t="shared" si="36"/>
        <v>0</v>
      </c>
      <c r="BH361" s="196">
        <f t="shared" si="37"/>
        <v>0</v>
      </c>
      <c r="BI361" s="196">
        <f t="shared" si="38"/>
        <v>0</v>
      </c>
      <c r="BJ361" s="17" t="s">
        <v>81</v>
      </c>
      <c r="BK361" s="196">
        <f t="shared" si="39"/>
        <v>0</v>
      </c>
      <c r="BL361" s="17" t="s">
        <v>221</v>
      </c>
      <c r="BM361" s="195" t="s">
        <v>596</v>
      </c>
    </row>
    <row r="362" spans="2:51" s="13" customFormat="1" ht="12">
      <c r="B362" s="197"/>
      <c r="C362" s="198"/>
      <c r="D362" s="199" t="s">
        <v>148</v>
      </c>
      <c r="E362" s="200" t="s">
        <v>1</v>
      </c>
      <c r="F362" s="201" t="s">
        <v>166</v>
      </c>
      <c r="G362" s="198"/>
      <c r="H362" s="200" t="s">
        <v>1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148</v>
      </c>
      <c r="AU362" s="207" t="s">
        <v>83</v>
      </c>
      <c r="AV362" s="13" t="s">
        <v>81</v>
      </c>
      <c r="AW362" s="13" t="s">
        <v>31</v>
      </c>
      <c r="AX362" s="13" t="s">
        <v>73</v>
      </c>
      <c r="AY362" s="207" t="s">
        <v>128</v>
      </c>
    </row>
    <row r="363" spans="2:51" s="14" customFormat="1" ht="12">
      <c r="B363" s="208"/>
      <c r="C363" s="209"/>
      <c r="D363" s="199" t="s">
        <v>148</v>
      </c>
      <c r="E363" s="210" t="s">
        <v>1</v>
      </c>
      <c r="F363" s="211" t="s">
        <v>333</v>
      </c>
      <c r="G363" s="209"/>
      <c r="H363" s="212">
        <v>8.049999999999999</v>
      </c>
      <c r="I363" s="213"/>
      <c r="J363" s="209"/>
      <c r="K363" s="209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148</v>
      </c>
      <c r="AU363" s="218" t="s">
        <v>83</v>
      </c>
      <c r="AV363" s="14" t="s">
        <v>83</v>
      </c>
      <c r="AW363" s="14" t="s">
        <v>31</v>
      </c>
      <c r="AX363" s="14" t="s">
        <v>73</v>
      </c>
      <c r="AY363" s="218" t="s">
        <v>128</v>
      </c>
    </row>
    <row r="364" spans="2:51" s="13" customFormat="1" ht="12">
      <c r="B364" s="197"/>
      <c r="C364" s="198"/>
      <c r="D364" s="199" t="s">
        <v>148</v>
      </c>
      <c r="E364" s="200" t="s">
        <v>1</v>
      </c>
      <c r="F364" s="201" t="s">
        <v>168</v>
      </c>
      <c r="G364" s="198"/>
      <c r="H364" s="200" t="s">
        <v>1</v>
      </c>
      <c r="I364" s="202"/>
      <c r="J364" s="198"/>
      <c r="K364" s="198"/>
      <c r="L364" s="203"/>
      <c r="M364" s="204"/>
      <c r="N364" s="205"/>
      <c r="O364" s="205"/>
      <c r="P364" s="205"/>
      <c r="Q364" s="205"/>
      <c r="R364" s="205"/>
      <c r="S364" s="205"/>
      <c r="T364" s="206"/>
      <c r="AT364" s="207" t="s">
        <v>148</v>
      </c>
      <c r="AU364" s="207" t="s">
        <v>83</v>
      </c>
      <c r="AV364" s="13" t="s">
        <v>81</v>
      </c>
      <c r="AW364" s="13" t="s">
        <v>31</v>
      </c>
      <c r="AX364" s="13" t="s">
        <v>73</v>
      </c>
      <c r="AY364" s="207" t="s">
        <v>128</v>
      </c>
    </row>
    <row r="365" spans="2:51" s="14" customFormat="1" ht="12">
      <c r="B365" s="208"/>
      <c r="C365" s="209"/>
      <c r="D365" s="199" t="s">
        <v>148</v>
      </c>
      <c r="E365" s="210" t="s">
        <v>1</v>
      </c>
      <c r="F365" s="211" t="s">
        <v>334</v>
      </c>
      <c r="G365" s="209"/>
      <c r="H365" s="212">
        <v>4.199999999999999</v>
      </c>
      <c r="I365" s="213"/>
      <c r="J365" s="209"/>
      <c r="K365" s="209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148</v>
      </c>
      <c r="AU365" s="218" t="s">
        <v>83</v>
      </c>
      <c r="AV365" s="14" t="s">
        <v>83</v>
      </c>
      <c r="AW365" s="14" t="s">
        <v>31</v>
      </c>
      <c r="AX365" s="14" t="s">
        <v>73</v>
      </c>
      <c r="AY365" s="218" t="s">
        <v>128</v>
      </c>
    </row>
    <row r="366" spans="2:51" s="15" customFormat="1" ht="12">
      <c r="B366" s="219"/>
      <c r="C366" s="220"/>
      <c r="D366" s="199" t="s">
        <v>148</v>
      </c>
      <c r="E366" s="221" t="s">
        <v>1</v>
      </c>
      <c r="F366" s="222" t="s">
        <v>170</v>
      </c>
      <c r="G366" s="220"/>
      <c r="H366" s="223">
        <v>12.249999999999998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148</v>
      </c>
      <c r="AU366" s="229" t="s">
        <v>83</v>
      </c>
      <c r="AV366" s="15" t="s">
        <v>135</v>
      </c>
      <c r="AW366" s="15" t="s">
        <v>31</v>
      </c>
      <c r="AX366" s="15" t="s">
        <v>81</v>
      </c>
      <c r="AY366" s="229" t="s">
        <v>128</v>
      </c>
    </row>
    <row r="367" spans="1:65" s="2" customFormat="1" ht="33" customHeight="1">
      <c r="A367" s="34"/>
      <c r="B367" s="35"/>
      <c r="C367" s="183" t="s">
        <v>597</v>
      </c>
      <c r="D367" s="183" t="s">
        <v>131</v>
      </c>
      <c r="E367" s="184" t="s">
        <v>598</v>
      </c>
      <c r="F367" s="185" t="s">
        <v>599</v>
      </c>
      <c r="G367" s="186" t="s">
        <v>134</v>
      </c>
      <c r="H367" s="187">
        <v>12.25</v>
      </c>
      <c r="I367" s="188"/>
      <c r="J367" s="189">
        <f>ROUND(I367*H367,2)</f>
        <v>0</v>
      </c>
      <c r="K367" s="190"/>
      <c r="L367" s="39"/>
      <c r="M367" s="191" t="s">
        <v>1</v>
      </c>
      <c r="N367" s="192" t="s">
        <v>38</v>
      </c>
      <c r="O367" s="71"/>
      <c r="P367" s="193">
        <f>O367*H367</f>
        <v>0</v>
      </c>
      <c r="Q367" s="193">
        <v>0.00023</v>
      </c>
      <c r="R367" s="193">
        <f>Q367*H367</f>
        <v>0.0028175</v>
      </c>
      <c r="S367" s="193">
        <v>0</v>
      </c>
      <c r="T367" s="194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5" t="s">
        <v>221</v>
      </c>
      <c r="AT367" s="195" t="s">
        <v>131</v>
      </c>
      <c r="AU367" s="195" t="s">
        <v>83</v>
      </c>
      <c r="AY367" s="17" t="s">
        <v>128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7" t="s">
        <v>81</v>
      </c>
      <c r="BK367" s="196">
        <f>ROUND(I367*H367,2)</f>
        <v>0</v>
      </c>
      <c r="BL367" s="17" t="s">
        <v>221</v>
      </c>
      <c r="BM367" s="195" t="s">
        <v>600</v>
      </c>
    </row>
    <row r="368" spans="1:65" s="2" customFormat="1" ht="24.15" customHeight="1">
      <c r="A368" s="34"/>
      <c r="B368" s="35"/>
      <c r="C368" s="183" t="s">
        <v>601</v>
      </c>
      <c r="D368" s="183" t="s">
        <v>131</v>
      </c>
      <c r="E368" s="184" t="s">
        <v>602</v>
      </c>
      <c r="F368" s="185" t="s">
        <v>603</v>
      </c>
      <c r="G368" s="186" t="s">
        <v>134</v>
      </c>
      <c r="H368" s="187">
        <v>12.25</v>
      </c>
      <c r="I368" s="188"/>
      <c r="J368" s="189">
        <f>ROUND(I368*H368,2)</f>
        <v>0</v>
      </c>
      <c r="K368" s="190"/>
      <c r="L368" s="39"/>
      <c r="M368" s="191" t="s">
        <v>1</v>
      </c>
      <c r="N368" s="192" t="s">
        <v>38</v>
      </c>
      <c r="O368" s="71"/>
      <c r="P368" s="193">
        <f>O368*H368</f>
        <v>0</v>
      </c>
      <c r="Q368" s="193">
        <v>0</v>
      </c>
      <c r="R368" s="193">
        <f>Q368*H368</f>
        <v>0</v>
      </c>
      <c r="S368" s="193">
        <v>0</v>
      </c>
      <c r="T368" s="194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5" t="s">
        <v>221</v>
      </c>
      <c r="AT368" s="195" t="s">
        <v>131</v>
      </c>
      <c r="AU368" s="195" t="s">
        <v>83</v>
      </c>
      <c r="AY368" s="17" t="s">
        <v>128</v>
      </c>
      <c r="BE368" s="196">
        <f>IF(N368="základní",J368,0)</f>
        <v>0</v>
      </c>
      <c r="BF368" s="196">
        <f>IF(N368="snížená",J368,0)</f>
        <v>0</v>
      </c>
      <c r="BG368" s="196">
        <f>IF(N368="zákl. přenesená",J368,0)</f>
        <v>0</v>
      </c>
      <c r="BH368" s="196">
        <f>IF(N368="sníž. přenesená",J368,0)</f>
        <v>0</v>
      </c>
      <c r="BI368" s="196">
        <f>IF(N368="nulová",J368,0)</f>
        <v>0</v>
      </c>
      <c r="BJ368" s="17" t="s">
        <v>81</v>
      </c>
      <c r="BK368" s="196">
        <f>ROUND(I368*H368,2)</f>
        <v>0</v>
      </c>
      <c r="BL368" s="17" t="s">
        <v>221</v>
      </c>
      <c r="BM368" s="195" t="s">
        <v>604</v>
      </c>
    </row>
    <row r="369" spans="1:65" s="2" customFormat="1" ht="24.15" customHeight="1">
      <c r="A369" s="34"/>
      <c r="B369" s="35"/>
      <c r="C369" s="183" t="s">
        <v>605</v>
      </c>
      <c r="D369" s="183" t="s">
        <v>131</v>
      </c>
      <c r="E369" s="184" t="s">
        <v>606</v>
      </c>
      <c r="F369" s="185" t="s">
        <v>607</v>
      </c>
      <c r="G369" s="186" t="s">
        <v>259</v>
      </c>
      <c r="H369" s="187">
        <v>20</v>
      </c>
      <c r="I369" s="188"/>
      <c r="J369" s="189">
        <f>ROUND(I369*H369,2)</f>
        <v>0</v>
      </c>
      <c r="K369" s="190"/>
      <c r="L369" s="39"/>
      <c r="M369" s="191" t="s">
        <v>1</v>
      </c>
      <c r="N369" s="192" t="s">
        <v>38</v>
      </c>
      <c r="O369" s="71"/>
      <c r="P369" s="193">
        <f>O369*H369</f>
        <v>0</v>
      </c>
      <c r="Q369" s="193">
        <v>2E-05</v>
      </c>
      <c r="R369" s="193">
        <f>Q369*H369</f>
        <v>0.0004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221</v>
      </c>
      <c r="AT369" s="195" t="s">
        <v>131</v>
      </c>
      <c r="AU369" s="195" t="s">
        <v>83</v>
      </c>
      <c r="AY369" s="17" t="s">
        <v>128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7" t="s">
        <v>81</v>
      </c>
      <c r="BK369" s="196">
        <f>ROUND(I369*H369,2)</f>
        <v>0</v>
      </c>
      <c r="BL369" s="17" t="s">
        <v>221</v>
      </c>
      <c r="BM369" s="195" t="s">
        <v>608</v>
      </c>
    </row>
    <row r="370" spans="2:51" s="13" customFormat="1" ht="12">
      <c r="B370" s="197"/>
      <c r="C370" s="198"/>
      <c r="D370" s="199" t="s">
        <v>148</v>
      </c>
      <c r="E370" s="200" t="s">
        <v>1</v>
      </c>
      <c r="F370" s="201" t="s">
        <v>609</v>
      </c>
      <c r="G370" s="198"/>
      <c r="H370" s="200" t="s">
        <v>1</v>
      </c>
      <c r="I370" s="202"/>
      <c r="J370" s="198"/>
      <c r="K370" s="198"/>
      <c r="L370" s="203"/>
      <c r="M370" s="204"/>
      <c r="N370" s="205"/>
      <c r="O370" s="205"/>
      <c r="P370" s="205"/>
      <c r="Q370" s="205"/>
      <c r="R370" s="205"/>
      <c r="S370" s="205"/>
      <c r="T370" s="206"/>
      <c r="AT370" s="207" t="s">
        <v>148</v>
      </c>
      <c r="AU370" s="207" t="s">
        <v>83</v>
      </c>
      <c r="AV370" s="13" t="s">
        <v>81</v>
      </c>
      <c r="AW370" s="13" t="s">
        <v>31</v>
      </c>
      <c r="AX370" s="13" t="s">
        <v>73</v>
      </c>
      <c r="AY370" s="207" t="s">
        <v>128</v>
      </c>
    </row>
    <row r="371" spans="2:51" s="14" customFormat="1" ht="12">
      <c r="B371" s="208"/>
      <c r="C371" s="209"/>
      <c r="D371" s="199" t="s">
        <v>148</v>
      </c>
      <c r="E371" s="210" t="s">
        <v>1</v>
      </c>
      <c r="F371" s="211" t="s">
        <v>210</v>
      </c>
      <c r="G371" s="209"/>
      <c r="H371" s="212">
        <v>14</v>
      </c>
      <c r="I371" s="213"/>
      <c r="J371" s="209"/>
      <c r="K371" s="209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148</v>
      </c>
      <c r="AU371" s="218" t="s">
        <v>83</v>
      </c>
      <c r="AV371" s="14" t="s">
        <v>83</v>
      </c>
      <c r="AW371" s="14" t="s">
        <v>31</v>
      </c>
      <c r="AX371" s="14" t="s">
        <v>73</v>
      </c>
      <c r="AY371" s="218" t="s">
        <v>128</v>
      </c>
    </row>
    <row r="372" spans="2:51" s="13" customFormat="1" ht="12">
      <c r="B372" s="197"/>
      <c r="C372" s="198"/>
      <c r="D372" s="199" t="s">
        <v>148</v>
      </c>
      <c r="E372" s="200" t="s">
        <v>1</v>
      </c>
      <c r="F372" s="201" t="s">
        <v>158</v>
      </c>
      <c r="G372" s="198"/>
      <c r="H372" s="200" t="s">
        <v>1</v>
      </c>
      <c r="I372" s="202"/>
      <c r="J372" s="198"/>
      <c r="K372" s="198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148</v>
      </c>
      <c r="AU372" s="207" t="s">
        <v>83</v>
      </c>
      <c r="AV372" s="13" t="s">
        <v>81</v>
      </c>
      <c r="AW372" s="13" t="s">
        <v>31</v>
      </c>
      <c r="AX372" s="13" t="s">
        <v>73</v>
      </c>
      <c r="AY372" s="207" t="s">
        <v>128</v>
      </c>
    </row>
    <row r="373" spans="2:51" s="14" customFormat="1" ht="12">
      <c r="B373" s="208"/>
      <c r="C373" s="209"/>
      <c r="D373" s="199" t="s">
        <v>148</v>
      </c>
      <c r="E373" s="210" t="s">
        <v>1</v>
      </c>
      <c r="F373" s="211" t="s">
        <v>129</v>
      </c>
      <c r="G373" s="209"/>
      <c r="H373" s="212">
        <v>6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148</v>
      </c>
      <c r="AU373" s="218" t="s">
        <v>83</v>
      </c>
      <c r="AV373" s="14" t="s">
        <v>83</v>
      </c>
      <c r="AW373" s="14" t="s">
        <v>31</v>
      </c>
      <c r="AX373" s="14" t="s">
        <v>73</v>
      </c>
      <c r="AY373" s="218" t="s">
        <v>128</v>
      </c>
    </row>
    <row r="374" spans="2:51" s="15" customFormat="1" ht="12">
      <c r="B374" s="219"/>
      <c r="C374" s="220"/>
      <c r="D374" s="199" t="s">
        <v>148</v>
      </c>
      <c r="E374" s="221" t="s">
        <v>1</v>
      </c>
      <c r="F374" s="222" t="s">
        <v>170</v>
      </c>
      <c r="G374" s="220"/>
      <c r="H374" s="223">
        <v>20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148</v>
      </c>
      <c r="AU374" s="229" t="s">
        <v>83</v>
      </c>
      <c r="AV374" s="15" t="s">
        <v>135</v>
      </c>
      <c r="AW374" s="15" t="s">
        <v>31</v>
      </c>
      <c r="AX374" s="15" t="s">
        <v>81</v>
      </c>
      <c r="AY374" s="229" t="s">
        <v>128</v>
      </c>
    </row>
    <row r="375" spans="1:65" s="2" customFormat="1" ht="24.15" customHeight="1">
      <c r="A375" s="34"/>
      <c r="B375" s="35"/>
      <c r="C375" s="183" t="s">
        <v>610</v>
      </c>
      <c r="D375" s="183" t="s">
        <v>131</v>
      </c>
      <c r="E375" s="184" t="s">
        <v>611</v>
      </c>
      <c r="F375" s="185" t="s">
        <v>612</v>
      </c>
      <c r="G375" s="186" t="s">
        <v>134</v>
      </c>
      <c r="H375" s="187">
        <v>12.25</v>
      </c>
      <c r="I375" s="188"/>
      <c r="J375" s="189">
        <f aca="true" t="shared" si="40" ref="J375:J381">ROUND(I375*H375,2)</f>
        <v>0</v>
      </c>
      <c r="K375" s="190"/>
      <c r="L375" s="39"/>
      <c r="M375" s="191" t="s">
        <v>1</v>
      </c>
      <c r="N375" s="192" t="s">
        <v>38</v>
      </c>
      <c r="O375" s="71"/>
      <c r="P375" s="193">
        <f aca="true" t="shared" si="41" ref="P375:P381">O375*H375</f>
        <v>0</v>
      </c>
      <c r="Q375" s="193">
        <v>0.00017</v>
      </c>
      <c r="R375" s="193">
        <f aca="true" t="shared" si="42" ref="R375:R381">Q375*H375</f>
        <v>0.0020825</v>
      </c>
      <c r="S375" s="193">
        <v>0</v>
      </c>
      <c r="T375" s="194">
        <f aca="true" t="shared" si="43" ref="T375:T381"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221</v>
      </c>
      <c r="AT375" s="195" t="s">
        <v>131</v>
      </c>
      <c r="AU375" s="195" t="s">
        <v>83</v>
      </c>
      <c r="AY375" s="17" t="s">
        <v>128</v>
      </c>
      <c r="BE375" s="196">
        <f aca="true" t="shared" si="44" ref="BE375:BE381">IF(N375="základní",J375,0)</f>
        <v>0</v>
      </c>
      <c r="BF375" s="196">
        <f aca="true" t="shared" si="45" ref="BF375:BF381">IF(N375="snížená",J375,0)</f>
        <v>0</v>
      </c>
      <c r="BG375" s="196">
        <f aca="true" t="shared" si="46" ref="BG375:BG381">IF(N375="zákl. přenesená",J375,0)</f>
        <v>0</v>
      </c>
      <c r="BH375" s="196">
        <f aca="true" t="shared" si="47" ref="BH375:BH381">IF(N375="sníž. přenesená",J375,0)</f>
        <v>0</v>
      </c>
      <c r="BI375" s="196">
        <f aca="true" t="shared" si="48" ref="BI375:BI381">IF(N375="nulová",J375,0)</f>
        <v>0</v>
      </c>
      <c r="BJ375" s="17" t="s">
        <v>81</v>
      </c>
      <c r="BK375" s="196">
        <f aca="true" t="shared" si="49" ref="BK375:BK381">ROUND(I375*H375,2)</f>
        <v>0</v>
      </c>
      <c r="BL375" s="17" t="s">
        <v>221</v>
      </c>
      <c r="BM375" s="195" t="s">
        <v>613</v>
      </c>
    </row>
    <row r="376" spans="1:65" s="2" customFormat="1" ht="24.15" customHeight="1">
      <c r="A376" s="34"/>
      <c r="B376" s="35"/>
      <c r="C376" s="183" t="s">
        <v>614</v>
      </c>
      <c r="D376" s="183" t="s">
        <v>131</v>
      </c>
      <c r="E376" s="184" t="s">
        <v>615</v>
      </c>
      <c r="F376" s="185" t="s">
        <v>616</v>
      </c>
      <c r="G376" s="186" t="s">
        <v>259</v>
      </c>
      <c r="H376" s="187">
        <v>20</v>
      </c>
      <c r="I376" s="188"/>
      <c r="J376" s="189">
        <f t="shared" si="40"/>
        <v>0</v>
      </c>
      <c r="K376" s="190"/>
      <c r="L376" s="39"/>
      <c r="M376" s="191" t="s">
        <v>1</v>
      </c>
      <c r="N376" s="192" t="s">
        <v>38</v>
      </c>
      <c r="O376" s="71"/>
      <c r="P376" s="193">
        <f t="shared" si="41"/>
        <v>0</v>
      </c>
      <c r="Q376" s="193">
        <v>2E-05</v>
      </c>
      <c r="R376" s="193">
        <f t="shared" si="42"/>
        <v>0.0004</v>
      </c>
      <c r="S376" s="193">
        <v>0</v>
      </c>
      <c r="T376" s="194">
        <f t="shared" si="43"/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5" t="s">
        <v>221</v>
      </c>
      <c r="AT376" s="195" t="s">
        <v>131</v>
      </c>
      <c r="AU376" s="195" t="s">
        <v>83</v>
      </c>
      <c r="AY376" s="17" t="s">
        <v>128</v>
      </c>
      <c r="BE376" s="196">
        <f t="shared" si="44"/>
        <v>0</v>
      </c>
      <c r="BF376" s="196">
        <f t="shared" si="45"/>
        <v>0</v>
      </c>
      <c r="BG376" s="196">
        <f t="shared" si="46"/>
        <v>0</v>
      </c>
      <c r="BH376" s="196">
        <f t="shared" si="47"/>
        <v>0</v>
      </c>
      <c r="BI376" s="196">
        <f t="shared" si="48"/>
        <v>0</v>
      </c>
      <c r="BJ376" s="17" t="s">
        <v>81</v>
      </c>
      <c r="BK376" s="196">
        <f t="shared" si="49"/>
        <v>0</v>
      </c>
      <c r="BL376" s="17" t="s">
        <v>221</v>
      </c>
      <c r="BM376" s="195" t="s">
        <v>617</v>
      </c>
    </row>
    <row r="377" spans="1:65" s="2" customFormat="1" ht="24.15" customHeight="1">
      <c r="A377" s="34"/>
      <c r="B377" s="35"/>
      <c r="C377" s="183" t="s">
        <v>618</v>
      </c>
      <c r="D377" s="183" t="s">
        <v>131</v>
      </c>
      <c r="E377" s="184" t="s">
        <v>619</v>
      </c>
      <c r="F377" s="185" t="s">
        <v>620</v>
      </c>
      <c r="G377" s="186" t="s">
        <v>259</v>
      </c>
      <c r="H377" s="187">
        <v>20</v>
      </c>
      <c r="I377" s="188"/>
      <c r="J377" s="189">
        <f t="shared" si="40"/>
        <v>0</v>
      </c>
      <c r="K377" s="190"/>
      <c r="L377" s="39"/>
      <c r="M377" s="191" t="s">
        <v>1</v>
      </c>
      <c r="N377" s="192" t="s">
        <v>38</v>
      </c>
      <c r="O377" s="71"/>
      <c r="P377" s="193">
        <f t="shared" si="41"/>
        <v>0</v>
      </c>
      <c r="Q377" s="193">
        <v>2E-05</v>
      </c>
      <c r="R377" s="193">
        <f t="shared" si="42"/>
        <v>0.0004</v>
      </c>
      <c r="S377" s="193">
        <v>0</v>
      </c>
      <c r="T377" s="194">
        <f t="shared" si="43"/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5" t="s">
        <v>221</v>
      </c>
      <c r="AT377" s="195" t="s">
        <v>131</v>
      </c>
      <c r="AU377" s="195" t="s">
        <v>83</v>
      </c>
      <c r="AY377" s="17" t="s">
        <v>128</v>
      </c>
      <c r="BE377" s="196">
        <f t="shared" si="44"/>
        <v>0</v>
      </c>
      <c r="BF377" s="196">
        <f t="shared" si="45"/>
        <v>0</v>
      </c>
      <c r="BG377" s="196">
        <f t="shared" si="46"/>
        <v>0</v>
      </c>
      <c r="BH377" s="196">
        <f t="shared" si="47"/>
        <v>0</v>
      </c>
      <c r="BI377" s="196">
        <f t="shared" si="48"/>
        <v>0</v>
      </c>
      <c r="BJ377" s="17" t="s">
        <v>81</v>
      </c>
      <c r="BK377" s="196">
        <f t="shared" si="49"/>
        <v>0</v>
      </c>
      <c r="BL377" s="17" t="s">
        <v>221</v>
      </c>
      <c r="BM377" s="195" t="s">
        <v>621</v>
      </c>
    </row>
    <row r="378" spans="1:65" s="2" customFormat="1" ht="24.15" customHeight="1">
      <c r="A378" s="34"/>
      <c r="B378" s="35"/>
      <c r="C378" s="183" t="s">
        <v>622</v>
      </c>
      <c r="D378" s="183" t="s">
        <v>131</v>
      </c>
      <c r="E378" s="184" t="s">
        <v>623</v>
      </c>
      <c r="F378" s="185" t="s">
        <v>624</v>
      </c>
      <c r="G378" s="186" t="s">
        <v>134</v>
      </c>
      <c r="H378" s="187">
        <v>12.25</v>
      </c>
      <c r="I378" s="188"/>
      <c r="J378" s="189">
        <f t="shared" si="40"/>
        <v>0</v>
      </c>
      <c r="K378" s="190"/>
      <c r="L378" s="39"/>
      <c r="M378" s="191" t="s">
        <v>1</v>
      </c>
      <c r="N378" s="192" t="s">
        <v>38</v>
      </c>
      <c r="O378" s="71"/>
      <c r="P378" s="193">
        <f t="shared" si="41"/>
        <v>0</v>
      </c>
      <c r="Q378" s="193">
        <v>0.00043</v>
      </c>
      <c r="R378" s="193">
        <f t="shared" si="42"/>
        <v>0.0052675</v>
      </c>
      <c r="S378" s="193">
        <v>0</v>
      </c>
      <c r="T378" s="194">
        <f t="shared" si="43"/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5" t="s">
        <v>221</v>
      </c>
      <c r="AT378" s="195" t="s">
        <v>131</v>
      </c>
      <c r="AU378" s="195" t="s">
        <v>83</v>
      </c>
      <c r="AY378" s="17" t="s">
        <v>128</v>
      </c>
      <c r="BE378" s="196">
        <f t="shared" si="44"/>
        <v>0</v>
      </c>
      <c r="BF378" s="196">
        <f t="shared" si="45"/>
        <v>0</v>
      </c>
      <c r="BG378" s="196">
        <f t="shared" si="46"/>
        <v>0</v>
      </c>
      <c r="BH378" s="196">
        <f t="shared" si="47"/>
        <v>0</v>
      </c>
      <c r="BI378" s="196">
        <f t="shared" si="48"/>
        <v>0</v>
      </c>
      <c r="BJ378" s="17" t="s">
        <v>81</v>
      </c>
      <c r="BK378" s="196">
        <f t="shared" si="49"/>
        <v>0</v>
      </c>
      <c r="BL378" s="17" t="s">
        <v>221</v>
      </c>
      <c r="BM378" s="195" t="s">
        <v>625</v>
      </c>
    </row>
    <row r="379" spans="1:65" s="2" customFormat="1" ht="24.15" customHeight="1">
      <c r="A379" s="34"/>
      <c r="B379" s="35"/>
      <c r="C379" s="183" t="s">
        <v>626</v>
      </c>
      <c r="D379" s="183" t="s">
        <v>131</v>
      </c>
      <c r="E379" s="184" t="s">
        <v>627</v>
      </c>
      <c r="F379" s="185" t="s">
        <v>628</v>
      </c>
      <c r="G379" s="186" t="s">
        <v>259</v>
      </c>
      <c r="H379" s="187">
        <v>20</v>
      </c>
      <c r="I379" s="188"/>
      <c r="J379" s="189">
        <f t="shared" si="40"/>
        <v>0</v>
      </c>
      <c r="K379" s="190"/>
      <c r="L379" s="39"/>
      <c r="M379" s="191" t="s">
        <v>1</v>
      </c>
      <c r="N379" s="192" t="s">
        <v>38</v>
      </c>
      <c r="O379" s="71"/>
      <c r="P379" s="193">
        <f t="shared" si="41"/>
        <v>0</v>
      </c>
      <c r="Q379" s="193">
        <v>3E-05</v>
      </c>
      <c r="R379" s="193">
        <f t="shared" si="42"/>
        <v>0.0006000000000000001</v>
      </c>
      <c r="S379" s="193">
        <v>0</v>
      </c>
      <c r="T379" s="194">
        <f t="shared" si="43"/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5" t="s">
        <v>221</v>
      </c>
      <c r="AT379" s="195" t="s">
        <v>131</v>
      </c>
      <c r="AU379" s="195" t="s">
        <v>83</v>
      </c>
      <c r="AY379" s="17" t="s">
        <v>128</v>
      </c>
      <c r="BE379" s="196">
        <f t="shared" si="44"/>
        <v>0</v>
      </c>
      <c r="BF379" s="196">
        <f t="shared" si="45"/>
        <v>0</v>
      </c>
      <c r="BG379" s="196">
        <f t="shared" si="46"/>
        <v>0</v>
      </c>
      <c r="BH379" s="196">
        <f t="shared" si="47"/>
        <v>0</v>
      </c>
      <c r="BI379" s="196">
        <f t="shared" si="48"/>
        <v>0</v>
      </c>
      <c r="BJ379" s="17" t="s">
        <v>81</v>
      </c>
      <c r="BK379" s="196">
        <f t="shared" si="49"/>
        <v>0</v>
      </c>
      <c r="BL379" s="17" t="s">
        <v>221</v>
      </c>
      <c r="BM379" s="195" t="s">
        <v>629</v>
      </c>
    </row>
    <row r="380" spans="1:65" s="2" customFormat="1" ht="24.15" customHeight="1">
      <c r="A380" s="34"/>
      <c r="B380" s="35"/>
      <c r="C380" s="183" t="s">
        <v>630</v>
      </c>
      <c r="D380" s="183" t="s">
        <v>131</v>
      </c>
      <c r="E380" s="184" t="s">
        <v>631</v>
      </c>
      <c r="F380" s="185" t="s">
        <v>632</v>
      </c>
      <c r="G380" s="186" t="s">
        <v>134</v>
      </c>
      <c r="H380" s="187">
        <v>12.25</v>
      </c>
      <c r="I380" s="188"/>
      <c r="J380" s="189">
        <f t="shared" si="40"/>
        <v>0</v>
      </c>
      <c r="K380" s="190"/>
      <c r="L380" s="39"/>
      <c r="M380" s="191" t="s">
        <v>1</v>
      </c>
      <c r="N380" s="192" t="s">
        <v>38</v>
      </c>
      <c r="O380" s="71"/>
      <c r="P380" s="193">
        <f t="shared" si="41"/>
        <v>0</v>
      </c>
      <c r="Q380" s="193">
        <v>4E-05</v>
      </c>
      <c r="R380" s="193">
        <f t="shared" si="42"/>
        <v>0.0004900000000000001</v>
      </c>
      <c r="S380" s="193">
        <v>0</v>
      </c>
      <c r="T380" s="194">
        <f t="shared" si="43"/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221</v>
      </c>
      <c r="AT380" s="195" t="s">
        <v>131</v>
      </c>
      <c r="AU380" s="195" t="s">
        <v>83</v>
      </c>
      <c r="AY380" s="17" t="s">
        <v>128</v>
      </c>
      <c r="BE380" s="196">
        <f t="shared" si="44"/>
        <v>0</v>
      </c>
      <c r="BF380" s="196">
        <f t="shared" si="45"/>
        <v>0</v>
      </c>
      <c r="BG380" s="196">
        <f t="shared" si="46"/>
        <v>0</v>
      </c>
      <c r="BH380" s="196">
        <f t="shared" si="47"/>
        <v>0</v>
      </c>
      <c r="BI380" s="196">
        <f t="shared" si="48"/>
        <v>0</v>
      </c>
      <c r="BJ380" s="17" t="s">
        <v>81</v>
      </c>
      <c r="BK380" s="196">
        <f t="shared" si="49"/>
        <v>0</v>
      </c>
      <c r="BL380" s="17" t="s">
        <v>221</v>
      </c>
      <c r="BM380" s="195" t="s">
        <v>633</v>
      </c>
    </row>
    <row r="381" spans="1:65" s="2" customFormat="1" ht="21.75" customHeight="1">
      <c r="A381" s="34"/>
      <c r="B381" s="35"/>
      <c r="C381" s="183" t="s">
        <v>634</v>
      </c>
      <c r="D381" s="183" t="s">
        <v>131</v>
      </c>
      <c r="E381" s="184" t="s">
        <v>635</v>
      </c>
      <c r="F381" s="185" t="s">
        <v>636</v>
      </c>
      <c r="G381" s="186" t="s">
        <v>259</v>
      </c>
      <c r="H381" s="187">
        <v>20</v>
      </c>
      <c r="I381" s="188"/>
      <c r="J381" s="189">
        <f t="shared" si="40"/>
        <v>0</v>
      </c>
      <c r="K381" s="190"/>
      <c r="L381" s="39"/>
      <c r="M381" s="191" t="s">
        <v>1</v>
      </c>
      <c r="N381" s="192" t="s">
        <v>38</v>
      </c>
      <c r="O381" s="71"/>
      <c r="P381" s="193">
        <f t="shared" si="41"/>
        <v>0</v>
      </c>
      <c r="Q381" s="193">
        <v>0</v>
      </c>
      <c r="R381" s="193">
        <f t="shared" si="42"/>
        <v>0</v>
      </c>
      <c r="S381" s="193">
        <v>0</v>
      </c>
      <c r="T381" s="194">
        <f t="shared" si="43"/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5" t="s">
        <v>221</v>
      </c>
      <c r="AT381" s="195" t="s">
        <v>131</v>
      </c>
      <c r="AU381" s="195" t="s">
        <v>83</v>
      </c>
      <c r="AY381" s="17" t="s">
        <v>128</v>
      </c>
      <c r="BE381" s="196">
        <f t="shared" si="44"/>
        <v>0</v>
      </c>
      <c r="BF381" s="196">
        <f t="shared" si="45"/>
        <v>0</v>
      </c>
      <c r="BG381" s="196">
        <f t="shared" si="46"/>
        <v>0</v>
      </c>
      <c r="BH381" s="196">
        <f t="shared" si="47"/>
        <v>0</v>
      </c>
      <c r="BI381" s="196">
        <f t="shared" si="48"/>
        <v>0</v>
      </c>
      <c r="BJ381" s="17" t="s">
        <v>81</v>
      </c>
      <c r="BK381" s="196">
        <f t="shared" si="49"/>
        <v>0</v>
      </c>
      <c r="BL381" s="17" t="s">
        <v>221</v>
      </c>
      <c r="BM381" s="195" t="s">
        <v>637</v>
      </c>
    </row>
    <row r="382" spans="2:63" s="12" customFormat="1" ht="22.95" customHeight="1">
      <c r="B382" s="167"/>
      <c r="C382" s="168"/>
      <c r="D382" s="169" t="s">
        <v>72</v>
      </c>
      <c r="E382" s="181" t="s">
        <v>638</v>
      </c>
      <c r="F382" s="181" t="s">
        <v>639</v>
      </c>
      <c r="G382" s="168"/>
      <c r="H382" s="168"/>
      <c r="I382" s="171"/>
      <c r="J382" s="182">
        <f>BK382</f>
        <v>0</v>
      </c>
      <c r="K382" s="168"/>
      <c r="L382" s="173"/>
      <c r="M382" s="174"/>
      <c r="N382" s="175"/>
      <c r="O382" s="175"/>
      <c r="P382" s="176">
        <f>SUM(P383:P420)</f>
        <v>0</v>
      </c>
      <c r="Q382" s="175"/>
      <c r="R382" s="176">
        <f>SUM(R383:R420)</f>
        <v>0.25409838</v>
      </c>
      <c r="S382" s="175"/>
      <c r="T382" s="177">
        <f>SUM(T383:T420)</f>
        <v>0.053909929999999995</v>
      </c>
      <c r="AR382" s="178" t="s">
        <v>83</v>
      </c>
      <c r="AT382" s="179" t="s">
        <v>72</v>
      </c>
      <c r="AU382" s="179" t="s">
        <v>81</v>
      </c>
      <c r="AY382" s="178" t="s">
        <v>128</v>
      </c>
      <c r="BK382" s="180">
        <f>SUM(BK383:BK420)</f>
        <v>0</v>
      </c>
    </row>
    <row r="383" spans="1:65" s="2" customFormat="1" ht="24.15" customHeight="1">
      <c r="A383" s="34"/>
      <c r="B383" s="35"/>
      <c r="C383" s="183" t="s">
        <v>640</v>
      </c>
      <c r="D383" s="183" t="s">
        <v>131</v>
      </c>
      <c r="E383" s="184" t="s">
        <v>641</v>
      </c>
      <c r="F383" s="185" t="s">
        <v>642</v>
      </c>
      <c r="G383" s="186" t="s">
        <v>134</v>
      </c>
      <c r="H383" s="187">
        <v>173.903</v>
      </c>
      <c r="I383" s="188"/>
      <c r="J383" s="189">
        <f>ROUND(I383*H383,2)</f>
        <v>0</v>
      </c>
      <c r="K383" s="190"/>
      <c r="L383" s="39"/>
      <c r="M383" s="191" t="s">
        <v>1</v>
      </c>
      <c r="N383" s="192" t="s">
        <v>38</v>
      </c>
      <c r="O383" s="71"/>
      <c r="P383" s="193">
        <f>O383*H383</f>
        <v>0</v>
      </c>
      <c r="Q383" s="193">
        <v>0</v>
      </c>
      <c r="R383" s="193">
        <f>Q383*H383</f>
        <v>0</v>
      </c>
      <c r="S383" s="193">
        <v>0</v>
      </c>
      <c r="T383" s="194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5" t="s">
        <v>221</v>
      </c>
      <c r="AT383" s="195" t="s">
        <v>131</v>
      </c>
      <c r="AU383" s="195" t="s">
        <v>83</v>
      </c>
      <c r="AY383" s="17" t="s">
        <v>128</v>
      </c>
      <c r="BE383" s="196">
        <f>IF(N383="základní",J383,0)</f>
        <v>0</v>
      </c>
      <c r="BF383" s="196">
        <f>IF(N383="snížená",J383,0)</f>
        <v>0</v>
      </c>
      <c r="BG383" s="196">
        <f>IF(N383="zákl. přenesená",J383,0)</f>
        <v>0</v>
      </c>
      <c r="BH383" s="196">
        <f>IF(N383="sníž. přenesená",J383,0)</f>
        <v>0</v>
      </c>
      <c r="BI383" s="196">
        <f>IF(N383="nulová",J383,0)</f>
        <v>0</v>
      </c>
      <c r="BJ383" s="17" t="s">
        <v>81</v>
      </c>
      <c r="BK383" s="196">
        <f>ROUND(I383*H383,2)</f>
        <v>0</v>
      </c>
      <c r="BL383" s="17" t="s">
        <v>221</v>
      </c>
      <c r="BM383" s="195" t="s">
        <v>643</v>
      </c>
    </row>
    <row r="384" spans="1:65" s="2" customFormat="1" ht="16.5" customHeight="1">
      <c r="A384" s="34"/>
      <c r="B384" s="35"/>
      <c r="C384" s="183" t="s">
        <v>644</v>
      </c>
      <c r="D384" s="183" t="s">
        <v>131</v>
      </c>
      <c r="E384" s="184" t="s">
        <v>645</v>
      </c>
      <c r="F384" s="185" t="s">
        <v>646</v>
      </c>
      <c r="G384" s="186" t="s">
        <v>134</v>
      </c>
      <c r="H384" s="187">
        <v>173.903</v>
      </c>
      <c r="I384" s="188"/>
      <c r="J384" s="189">
        <f>ROUND(I384*H384,2)</f>
        <v>0</v>
      </c>
      <c r="K384" s="190"/>
      <c r="L384" s="39"/>
      <c r="M384" s="191" t="s">
        <v>1</v>
      </c>
      <c r="N384" s="192" t="s">
        <v>38</v>
      </c>
      <c r="O384" s="71"/>
      <c r="P384" s="193">
        <f>O384*H384</f>
        <v>0</v>
      </c>
      <c r="Q384" s="193">
        <v>0.001</v>
      </c>
      <c r="R384" s="193">
        <f>Q384*H384</f>
        <v>0.173903</v>
      </c>
      <c r="S384" s="193">
        <v>0.00031</v>
      </c>
      <c r="T384" s="194">
        <f>S384*H384</f>
        <v>0.053909929999999995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5" t="s">
        <v>221</v>
      </c>
      <c r="AT384" s="195" t="s">
        <v>131</v>
      </c>
      <c r="AU384" s="195" t="s">
        <v>83</v>
      </c>
      <c r="AY384" s="17" t="s">
        <v>128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7" t="s">
        <v>81</v>
      </c>
      <c r="BK384" s="196">
        <f>ROUND(I384*H384,2)</f>
        <v>0</v>
      </c>
      <c r="BL384" s="17" t="s">
        <v>221</v>
      </c>
      <c r="BM384" s="195" t="s">
        <v>647</v>
      </c>
    </row>
    <row r="385" spans="1:65" s="2" customFormat="1" ht="24.15" customHeight="1">
      <c r="A385" s="34"/>
      <c r="B385" s="35"/>
      <c r="C385" s="183" t="s">
        <v>648</v>
      </c>
      <c r="D385" s="183" t="s">
        <v>131</v>
      </c>
      <c r="E385" s="184" t="s">
        <v>649</v>
      </c>
      <c r="F385" s="185" t="s">
        <v>650</v>
      </c>
      <c r="G385" s="186" t="s">
        <v>134</v>
      </c>
      <c r="H385" s="187">
        <v>173.903</v>
      </c>
      <c r="I385" s="188"/>
      <c r="J385" s="189">
        <f>ROUND(I385*H385,2)</f>
        <v>0</v>
      </c>
      <c r="K385" s="190"/>
      <c r="L385" s="39"/>
      <c r="M385" s="191" t="s">
        <v>1</v>
      </c>
      <c r="N385" s="192" t="s">
        <v>38</v>
      </c>
      <c r="O385" s="71"/>
      <c r="P385" s="193">
        <f>O385*H385</f>
        <v>0</v>
      </c>
      <c r="Q385" s="193">
        <v>0</v>
      </c>
      <c r="R385" s="193">
        <f>Q385*H385</f>
        <v>0</v>
      </c>
      <c r="S385" s="193">
        <v>0</v>
      </c>
      <c r="T385" s="194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5" t="s">
        <v>221</v>
      </c>
      <c r="AT385" s="195" t="s">
        <v>131</v>
      </c>
      <c r="AU385" s="195" t="s">
        <v>83</v>
      </c>
      <c r="AY385" s="17" t="s">
        <v>128</v>
      </c>
      <c r="BE385" s="196">
        <f>IF(N385="základní",J385,0)</f>
        <v>0</v>
      </c>
      <c r="BF385" s="196">
        <f>IF(N385="snížená",J385,0)</f>
        <v>0</v>
      </c>
      <c r="BG385" s="196">
        <f>IF(N385="zákl. přenesená",J385,0)</f>
        <v>0</v>
      </c>
      <c r="BH385" s="196">
        <f>IF(N385="sníž. přenesená",J385,0)</f>
        <v>0</v>
      </c>
      <c r="BI385" s="196">
        <f>IF(N385="nulová",J385,0)</f>
        <v>0</v>
      </c>
      <c r="BJ385" s="17" t="s">
        <v>81</v>
      </c>
      <c r="BK385" s="196">
        <f>ROUND(I385*H385,2)</f>
        <v>0</v>
      </c>
      <c r="BL385" s="17" t="s">
        <v>221</v>
      </c>
      <c r="BM385" s="195" t="s">
        <v>651</v>
      </c>
    </row>
    <row r="386" spans="1:65" s="2" customFormat="1" ht="24.15" customHeight="1">
      <c r="A386" s="34"/>
      <c r="B386" s="35"/>
      <c r="C386" s="183" t="s">
        <v>652</v>
      </c>
      <c r="D386" s="183" t="s">
        <v>131</v>
      </c>
      <c r="E386" s="184" t="s">
        <v>653</v>
      </c>
      <c r="F386" s="185" t="s">
        <v>654</v>
      </c>
      <c r="G386" s="186" t="s">
        <v>259</v>
      </c>
      <c r="H386" s="187">
        <v>20</v>
      </c>
      <c r="I386" s="188"/>
      <c r="J386" s="189">
        <f>ROUND(I386*H386,2)</f>
        <v>0</v>
      </c>
      <c r="K386" s="190"/>
      <c r="L386" s="39"/>
      <c r="M386" s="191" t="s">
        <v>1</v>
      </c>
      <c r="N386" s="192" t="s">
        <v>38</v>
      </c>
      <c r="O386" s="71"/>
      <c r="P386" s="193">
        <f>O386*H386</f>
        <v>0</v>
      </c>
      <c r="Q386" s="193">
        <v>1E-05</v>
      </c>
      <c r="R386" s="193">
        <f>Q386*H386</f>
        <v>0.0002</v>
      </c>
      <c r="S386" s="193">
        <v>0</v>
      </c>
      <c r="T386" s="19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5" t="s">
        <v>221</v>
      </c>
      <c r="AT386" s="195" t="s">
        <v>131</v>
      </c>
      <c r="AU386" s="195" t="s">
        <v>83</v>
      </c>
      <c r="AY386" s="17" t="s">
        <v>128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7" t="s">
        <v>81</v>
      </c>
      <c r="BK386" s="196">
        <f>ROUND(I386*H386,2)</f>
        <v>0</v>
      </c>
      <c r="BL386" s="17" t="s">
        <v>221</v>
      </c>
      <c r="BM386" s="195" t="s">
        <v>655</v>
      </c>
    </row>
    <row r="387" spans="1:65" s="2" customFormat="1" ht="16.5" customHeight="1">
      <c r="A387" s="34"/>
      <c r="B387" s="35"/>
      <c r="C387" s="183" t="s">
        <v>656</v>
      </c>
      <c r="D387" s="183" t="s">
        <v>131</v>
      </c>
      <c r="E387" s="184" t="s">
        <v>657</v>
      </c>
      <c r="F387" s="185" t="s">
        <v>658</v>
      </c>
      <c r="G387" s="186" t="s">
        <v>134</v>
      </c>
      <c r="H387" s="187">
        <v>50.885</v>
      </c>
      <c r="I387" s="188"/>
      <c r="J387" s="189">
        <f>ROUND(I387*H387,2)</f>
        <v>0</v>
      </c>
      <c r="K387" s="190"/>
      <c r="L387" s="39"/>
      <c r="M387" s="191" t="s">
        <v>1</v>
      </c>
      <c r="N387" s="192" t="s">
        <v>38</v>
      </c>
      <c r="O387" s="71"/>
      <c r="P387" s="193">
        <f>O387*H387</f>
        <v>0</v>
      </c>
      <c r="Q387" s="193">
        <v>0</v>
      </c>
      <c r="R387" s="193">
        <f>Q387*H387</f>
        <v>0</v>
      </c>
      <c r="S387" s="193">
        <v>0</v>
      </c>
      <c r="T387" s="194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5" t="s">
        <v>221</v>
      </c>
      <c r="AT387" s="195" t="s">
        <v>131</v>
      </c>
      <c r="AU387" s="195" t="s">
        <v>83</v>
      </c>
      <c r="AY387" s="17" t="s">
        <v>128</v>
      </c>
      <c r="BE387" s="196">
        <f>IF(N387="základní",J387,0)</f>
        <v>0</v>
      </c>
      <c r="BF387" s="196">
        <f>IF(N387="snížená",J387,0)</f>
        <v>0</v>
      </c>
      <c r="BG387" s="196">
        <f>IF(N387="zákl. přenesená",J387,0)</f>
        <v>0</v>
      </c>
      <c r="BH387" s="196">
        <f>IF(N387="sníž. přenesená",J387,0)</f>
        <v>0</v>
      </c>
      <c r="BI387" s="196">
        <f>IF(N387="nulová",J387,0)</f>
        <v>0</v>
      </c>
      <c r="BJ387" s="17" t="s">
        <v>81</v>
      </c>
      <c r="BK387" s="196">
        <f>ROUND(I387*H387,2)</f>
        <v>0</v>
      </c>
      <c r="BL387" s="17" t="s">
        <v>221</v>
      </c>
      <c r="BM387" s="195" t="s">
        <v>659</v>
      </c>
    </row>
    <row r="388" spans="2:51" s="13" customFormat="1" ht="12">
      <c r="B388" s="197"/>
      <c r="C388" s="198"/>
      <c r="D388" s="199" t="s">
        <v>148</v>
      </c>
      <c r="E388" s="200" t="s">
        <v>1</v>
      </c>
      <c r="F388" s="201" t="s">
        <v>660</v>
      </c>
      <c r="G388" s="198"/>
      <c r="H388" s="200" t="s">
        <v>1</v>
      </c>
      <c r="I388" s="202"/>
      <c r="J388" s="198"/>
      <c r="K388" s="198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148</v>
      </c>
      <c r="AU388" s="207" t="s">
        <v>83</v>
      </c>
      <c r="AV388" s="13" t="s">
        <v>81</v>
      </c>
      <c r="AW388" s="13" t="s">
        <v>31</v>
      </c>
      <c r="AX388" s="13" t="s">
        <v>73</v>
      </c>
      <c r="AY388" s="207" t="s">
        <v>128</v>
      </c>
    </row>
    <row r="389" spans="2:51" s="14" customFormat="1" ht="12">
      <c r="B389" s="208"/>
      <c r="C389" s="209"/>
      <c r="D389" s="199" t="s">
        <v>148</v>
      </c>
      <c r="E389" s="210" t="s">
        <v>1</v>
      </c>
      <c r="F389" s="211" t="s">
        <v>661</v>
      </c>
      <c r="G389" s="209"/>
      <c r="H389" s="212">
        <v>50.885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148</v>
      </c>
      <c r="AU389" s="218" t="s">
        <v>83</v>
      </c>
      <c r="AV389" s="14" t="s">
        <v>83</v>
      </c>
      <c r="AW389" s="14" t="s">
        <v>31</v>
      </c>
      <c r="AX389" s="14" t="s">
        <v>73</v>
      </c>
      <c r="AY389" s="218" t="s">
        <v>128</v>
      </c>
    </row>
    <row r="390" spans="2:51" s="15" customFormat="1" ht="12">
      <c r="B390" s="219"/>
      <c r="C390" s="220"/>
      <c r="D390" s="199" t="s">
        <v>148</v>
      </c>
      <c r="E390" s="221" t="s">
        <v>1</v>
      </c>
      <c r="F390" s="222" t="s">
        <v>170</v>
      </c>
      <c r="G390" s="220"/>
      <c r="H390" s="223">
        <v>50.885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148</v>
      </c>
      <c r="AU390" s="229" t="s">
        <v>83</v>
      </c>
      <c r="AV390" s="15" t="s">
        <v>135</v>
      </c>
      <c r="AW390" s="15" t="s">
        <v>31</v>
      </c>
      <c r="AX390" s="15" t="s">
        <v>81</v>
      </c>
      <c r="AY390" s="229" t="s">
        <v>128</v>
      </c>
    </row>
    <row r="391" spans="1:65" s="2" customFormat="1" ht="16.5" customHeight="1">
      <c r="A391" s="34"/>
      <c r="B391" s="35"/>
      <c r="C391" s="230" t="s">
        <v>662</v>
      </c>
      <c r="D391" s="230" t="s">
        <v>235</v>
      </c>
      <c r="E391" s="231" t="s">
        <v>663</v>
      </c>
      <c r="F391" s="232" t="s">
        <v>664</v>
      </c>
      <c r="G391" s="233" t="s">
        <v>134</v>
      </c>
      <c r="H391" s="234">
        <v>61.062</v>
      </c>
      <c r="I391" s="235"/>
      <c r="J391" s="236">
        <f>ROUND(I391*H391,2)</f>
        <v>0</v>
      </c>
      <c r="K391" s="237"/>
      <c r="L391" s="238"/>
      <c r="M391" s="239" t="s">
        <v>1</v>
      </c>
      <c r="N391" s="240" t="s">
        <v>38</v>
      </c>
      <c r="O391" s="71"/>
      <c r="P391" s="193">
        <f>O391*H391</f>
        <v>0</v>
      </c>
      <c r="Q391" s="193">
        <v>0</v>
      </c>
      <c r="R391" s="193">
        <f>Q391*H391</f>
        <v>0</v>
      </c>
      <c r="S391" s="193">
        <v>0</v>
      </c>
      <c r="T391" s="194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5" t="s">
        <v>238</v>
      </c>
      <c r="AT391" s="195" t="s">
        <v>235</v>
      </c>
      <c r="AU391" s="195" t="s">
        <v>83</v>
      </c>
      <c r="AY391" s="17" t="s">
        <v>128</v>
      </c>
      <c r="BE391" s="196">
        <f>IF(N391="základní",J391,0)</f>
        <v>0</v>
      </c>
      <c r="BF391" s="196">
        <f>IF(N391="snížená",J391,0)</f>
        <v>0</v>
      </c>
      <c r="BG391" s="196">
        <f>IF(N391="zákl. přenesená",J391,0)</f>
        <v>0</v>
      </c>
      <c r="BH391" s="196">
        <f>IF(N391="sníž. přenesená",J391,0)</f>
        <v>0</v>
      </c>
      <c r="BI391" s="196">
        <f>IF(N391="nulová",J391,0)</f>
        <v>0</v>
      </c>
      <c r="BJ391" s="17" t="s">
        <v>81</v>
      </c>
      <c r="BK391" s="196">
        <f>ROUND(I391*H391,2)</f>
        <v>0</v>
      </c>
      <c r="BL391" s="17" t="s">
        <v>221</v>
      </c>
      <c r="BM391" s="195" t="s">
        <v>665</v>
      </c>
    </row>
    <row r="392" spans="2:51" s="14" customFormat="1" ht="12">
      <c r="B392" s="208"/>
      <c r="C392" s="209"/>
      <c r="D392" s="199" t="s">
        <v>148</v>
      </c>
      <c r="E392" s="209"/>
      <c r="F392" s="211" t="s">
        <v>666</v>
      </c>
      <c r="G392" s="209"/>
      <c r="H392" s="212">
        <v>61.062</v>
      </c>
      <c r="I392" s="213"/>
      <c r="J392" s="209"/>
      <c r="K392" s="209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148</v>
      </c>
      <c r="AU392" s="218" t="s">
        <v>83</v>
      </c>
      <c r="AV392" s="14" t="s">
        <v>83</v>
      </c>
      <c r="AW392" s="14" t="s">
        <v>4</v>
      </c>
      <c r="AX392" s="14" t="s">
        <v>81</v>
      </c>
      <c r="AY392" s="218" t="s">
        <v>128</v>
      </c>
    </row>
    <row r="393" spans="1:65" s="2" customFormat="1" ht="24.15" customHeight="1">
      <c r="A393" s="34"/>
      <c r="B393" s="35"/>
      <c r="C393" s="183" t="s">
        <v>667</v>
      </c>
      <c r="D393" s="183" t="s">
        <v>131</v>
      </c>
      <c r="E393" s="184" t="s">
        <v>668</v>
      </c>
      <c r="F393" s="185" t="s">
        <v>669</v>
      </c>
      <c r="G393" s="186" t="s">
        <v>134</v>
      </c>
      <c r="H393" s="187">
        <v>10</v>
      </c>
      <c r="I393" s="188"/>
      <c r="J393" s="189">
        <f>ROUND(I393*H393,2)</f>
        <v>0</v>
      </c>
      <c r="K393" s="190"/>
      <c r="L393" s="39"/>
      <c r="M393" s="191" t="s">
        <v>1</v>
      </c>
      <c r="N393" s="192" t="s">
        <v>38</v>
      </c>
      <c r="O393" s="71"/>
      <c r="P393" s="193">
        <f>O393*H393</f>
        <v>0</v>
      </c>
      <c r="Q393" s="193">
        <v>0</v>
      </c>
      <c r="R393" s="193">
        <f>Q393*H393</f>
        <v>0</v>
      </c>
      <c r="S393" s="193">
        <v>0</v>
      </c>
      <c r="T393" s="194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5" t="s">
        <v>221</v>
      </c>
      <c r="AT393" s="195" t="s">
        <v>131</v>
      </c>
      <c r="AU393" s="195" t="s">
        <v>83</v>
      </c>
      <c r="AY393" s="17" t="s">
        <v>128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17" t="s">
        <v>81</v>
      </c>
      <c r="BK393" s="196">
        <f>ROUND(I393*H393,2)</f>
        <v>0</v>
      </c>
      <c r="BL393" s="17" t="s">
        <v>221</v>
      </c>
      <c r="BM393" s="195" t="s">
        <v>670</v>
      </c>
    </row>
    <row r="394" spans="1:65" s="2" customFormat="1" ht="16.5" customHeight="1">
      <c r="A394" s="34"/>
      <c r="B394" s="35"/>
      <c r="C394" s="230" t="s">
        <v>671</v>
      </c>
      <c r="D394" s="230" t="s">
        <v>235</v>
      </c>
      <c r="E394" s="231" t="s">
        <v>672</v>
      </c>
      <c r="F394" s="232" t="s">
        <v>673</v>
      </c>
      <c r="G394" s="233" t="s">
        <v>134</v>
      </c>
      <c r="H394" s="234">
        <v>12</v>
      </c>
      <c r="I394" s="235"/>
      <c r="J394" s="236">
        <f>ROUND(I394*H394,2)</f>
        <v>0</v>
      </c>
      <c r="K394" s="237"/>
      <c r="L394" s="238"/>
      <c r="M394" s="239" t="s">
        <v>1</v>
      </c>
      <c r="N394" s="240" t="s">
        <v>38</v>
      </c>
      <c r="O394" s="71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5" t="s">
        <v>238</v>
      </c>
      <c r="AT394" s="195" t="s">
        <v>235</v>
      </c>
      <c r="AU394" s="195" t="s">
        <v>83</v>
      </c>
      <c r="AY394" s="17" t="s">
        <v>128</v>
      </c>
      <c r="BE394" s="196">
        <f>IF(N394="základní",J394,0)</f>
        <v>0</v>
      </c>
      <c r="BF394" s="196">
        <f>IF(N394="snížená",J394,0)</f>
        <v>0</v>
      </c>
      <c r="BG394" s="196">
        <f>IF(N394="zákl. přenesená",J394,0)</f>
        <v>0</v>
      </c>
      <c r="BH394" s="196">
        <f>IF(N394="sníž. přenesená",J394,0)</f>
        <v>0</v>
      </c>
      <c r="BI394" s="196">
        <f>IF(N394="nulová",J394,0)</f>
        <v>0</v>
      </c>
      <c r="BJ394" s="17" t="s">
        <v>81</v>
      </c>
      <c r="BK394" s="196">
        <f>ROUND(I394*H394,2)</f>
        <v>0</v>
      </c>
      <c r="BL394" s="17" t="s">
        <v>221</v>
      </c>
      <c r="BM394" s="195" t="s">
        <v>674</v>
      </c>
    </row>
    <row r="395" spans="2:51" s="14" customFormat="1" ht="12">
      <c r="B395" s="208"/>
      <c r="C395" s="209"/>
      <c r="D395" s="199" t="s">
        <v>148</v>
      </c>
      <c r="E395" s="209"/>
      <c r="F395" s="211" t="s">
        <v>675</v>
      </c>
      <c r="G395" s="209"/>
      <c r="H395" s="212">
        <v>12</v>
      </c>
      <c r="I395" s="213"/>
      <c r="J395" s="209"/>
      <c r="K395" s="209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148</v>
      </c>
      <c r="AU395" s="218" t="s">
        <v>83</v>
      </c>
      <c r="AV395" s="14" t="s">
        <v>83</v>
      </c>
      <c r="AW395" s="14" t="s">
        <v>4</v>
      </c>
      <c r="AX395" s="14" t="s">
        <v>81</v>
      </c>
      <c r="AY395" s="218" t="s">
        <v>128</v>
      </c>
    </row>
    <row r="396" spans="1:65" s="2" customFormat="1" ht="24.15" customHeight="1">
      <c r="A396" s="34"/>
      <c r="B396" s="35"/>
      <c r="C396" s="183" t="s">
        <v>676</v>
      </c>
      <c r="D396" s="183" t="s">
        <v>131</v>
      </c>
      <c r="E396" s="184" t="s">
        <v>677</v>
      </c>
      <c r="F396" s="185" t="s">
        <v>678</v>
      </c>
      <c r="G396" s="186" t="s">
        <v>134</v>
      </c>
      <c r="H396" s="187">
        <v>173.903</v>
      </c>
      <c r="I396" s="188"/>
      <c r="J396" s="189">
        <f>ROUND(I396*H396,2)</f>
        <v>0</v>
      </c>
      <c r="K396" s="190"/>
      <c r="L396" s="39"/>
      <c r="M396" s="191" t="s">
        <v>1</v>
      </c>
      <c r="N396" s="192" t="s">
        <v>38</v>
      </c>
      <c r="O396" s="71"/>
      <c r="P396" s="193">
        <f>O396*H396</f>
        <v>0</v>
      </c>
      <c r="Q396" s="193">
        <v>0.0002</v>
      </c>
      <c r="R396" s="193">
        <f>Q396*H396</f>
        <v>0.0347806</v>
      </c>
      <c r="S396" s="193">
        <v>0</v>
      </c>
      <c r="T396" s="194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5" t="s">
        <v>221</v>
      </c>
      <c r="AT396" s="195" t="s">
        <v>131</v>
      </c>
      <c r="AU396" s="195" t="s">
        <v>83</v>
      </c>
      <c r="AY396" s="17" t="s">
        <v>128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7" t="s">
        <v>81</v>
      </c>
      <c r="BK396" s="196">
        <f>ROUND(I396*H396,2)</f>
        <v>0</v>
      </c>
      <c r="BL396" s="17" t="s">
        <v>221</v>
      </c>
      <c r="BM396" s="195" t="s">
        <v>679</v>
      </c>
    </row>
    <row r="397" spans="1:65" s="2" customFormat="1" ht="33" customHeight="1">
      <c r="A397" s="34"/>
      <c r="B397" s="35"/>
      <c r="C397" s="183" t="s">
        <v>680</v>
      </c>
      <c r="D397" s="183" t="s">
        <v>131</v>
      </c>
      <c r="E397" s="184" t="s">
        <v>681</v>
      </c>
      <c r="F397" s="185" t="s">
        <v>682</v>
      </c>
      <c r="G397" s="186" t="s">
        <v>134</v>
      </c>
      <c r="H397" s="187">
        <v>173.903</v>
      </c>
      <c r="I397" s="188"/>
      <c r="J397" s="189">
        <f>ROUND(I397*H397,2)</f>
        <v>0</v>
      </c>
      <c r="K397" s="190"/>
      <c r="L397" s="39"/>
      <c r="M397" s="191" t="s">
        <v>1</v>
      </c>
      <c r="N397" s="192" t="s">
        <v>38</v>
      </c>
      <c r="O397" s="71"/>
      <c r="P397" s="193">
        <f>O397*H397</f>
        <v>0</v>
      </c>
      <c r="Q397" s="193">
        <v>0.00026</v>
      </c>
      <c r="R397" s="193">
        <f>Q397*H397</f>
        <v>0.045214779999999996</v>
      </c>
      <c r="S397" s="193">
        <v>0</v>
      </c>
      <c r="T397" s="19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5" t="s">
        <v>221</v>
      </c>
      <c r="AT397" s="195" t="s">
        <v>131</v>
      </c>
      <c r="AU397" s="195" t="s">
        <v>83</v>
      </c>
      <c r="AY397" s="17" t="s">
        <v>128</v>
      </c>
      <c r="BE397" s="196">
        <f>IF(N397="základní",J397,0)</f>
        <v>0</v>
      </c>
      <c r="BF397" s="196">
        <f>IF(N397="snížená",J397,0)</f>
        <v>0</v>
      </c>
      <c r="BG397" s="196">
        <f>IF(N397="zákl. přenesená",J397,0)</f>
        <v>0</v>
      </c>
      <c r="BH397" s="196">
        <f>IF(N397="sníž. přenesená",J397,0)</f>
        <v>0</v>
      </c>
      <c r="BI397" s="196">
        <f>IF(N397="nulová",J397,0)</f>
        <v>0</v>
      </c>
      <c r="BJ397" s="17" t="s">
        <v>81</v>
      </c>
      <c r="BK397" s="196">
        <f>ROUND(I397*H397,2)</f>
        <v>0</v>
      </c>
      <c r="BL397" s="17" t="s">
        <v>221</v>
      </c>
      <c r="BM397" s="195" t="s">
        <v>683</v>
      </c>
    </row>
    <row r="398" spans="2:51" s="13" customFormat="1" ht="12">
      <c r="B398" s="197"/>
      <c r="C398" s="198"/>
      <c r="D398" s="199" t="s">
        <v>148</v>
      </c>
      <c r="E398" s="200" t="s">
        <v>1</v>
      </c>
      <c r="F398" s="201" t="s">
        <v>684</v>
      </c>
      <c r="G398" s="198"/>
      <c r="H398" s="200" t="s">
        <v>1</v>
      </c>
      <c r="I398" s="202"/>
      <c r="J398" s="198"/>
      <c r="K398" s="198"/>
      <c r="L398" s="203"/>
      <c r="M398" s="204"/>
      <c r="N398" s="205"/>
      <c r="O398" s="205"/>
      <c r="P398" s="205"/>
      <c r="Q398" s="205"/>
      <c r="R398" s="205"/>
      <c r="S398" s="205"/>
      <c r="T398" s="206"/>
      <c r="AT398" s="207" t="s">
        <v>148</v>
      </c>
      <c r="AU398" s="207" t="s">
        <v>83</v>
      </c>
      <c r="AV398" s="13" t="s">
        <v>81</v>
      </c>
      <c r="AW398" s="13" t="s">
        <v>31</v>
      </c>
      <c r="AX398" s="13" t="s">
        <v>73</v>
      </c>
      <c r="AY398" s="207" t="s">
        <v>128</v>
      </c>
    </row>
    <row r="399" spans="2:51" s="13" customFormat="1" ht="12">
      <c r="B399" s="197"/>
      <c r="C399" s="198"/>
      <c r="D399" s="199" t="s">
        <v>148</v>
      </c>
      <c r="E399" s="200" t="s">
        <v>1</v>
      </c>
      <c r="F399" s="201" t="s">
        <v>166</v>
      </c>
      <c r="G399" s="198"/>
      <c r="H399" s="200" t="s">
        <v>1</v>
      </c>
      <c r="I399" s="202"/>
      <c r="J399" s="198"/>
      <c r="K399" s="198"/>
      <c r="L399" s="203"/>
      <c r="M399" s="204"/>
      <c r="N399" s="205"/>
      <c r="O399" s="205"/>
      <c r="P399" s="205"/>
      <c r="Q399" s="205"/>
      <c r="R399" s="205"/>
      <c r="S399" s="205"/>
      <c r="T399" s="206"/>
      <c r="AT399" s="207" t="s">
        <v>148</v>
      </c>
      <c r="AU399" s="207" t="s">
        <v>83</v>
      </c>
      <c r="AV399" s="13" t="s">
        <v>81</v>
      </c>
      <c r="AW399" s="13" t="s">
        <v>31</v>
      </c>
      <c r="AX399" s="13" t="s">
        <v>73</v>
      </c>
      <c r="AY399" s="207" t="s">
        <v>128</v>
      </c>
    </row>
    <row r="400" spans="2:51" s="14" customFormat="1" ht="12">
      <c r="B400" s="208"/>
      <c r="C400" s="209"/>
      <c r="D400" s="199" t="s">
        <v>148</v>
      </c>
      <c r="E400" s="210" t="s">
        <v>1</v>
      </c>
      <c r="F400" s="211" t="s">
        <v>685</v>
      </c>
      <c r="G400" s="209"/>
      <c r="H400" s="212">
        <v>44.95899999999999</v>
      </c>
      <c r="I400" s="213"/>
      <c r="J400" s="209"/>
      <c r="K400" s="209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148</v>
      </c>
      <c r="AU400" s="218" t="s">
        <v>83</v>
      </c>
      <c r="AV400" s="14" t="s">
        <v>83</v>
      </c>
      <c r="AW400" s="14" t="s">
        <v>31</v>
      </c>
      <c r="AX400" s="14" t="s">
        <v>73</v>
      </c>
      <c r="AY400" s="218" t="s">
        <v>128</v>
      </c>
    </row>
    <row r="401" spans="2:51" s="13" customFormat="1" ht="12">
      <c r="B401" s="197"/>
      <c r="C401" s="198"/>
      <c r="D401" s="199" t="s">
        <v>148</v>
      </c>
      <c r="E401" s="200" t="s">
        <v>1</v>
      </c>
      <c r="F401" s="201" t="s">
        <v>158</v>
      </c>
      <c r="G401" s="198"/>
      <c r="H401" s="200" t="s">
        <v>1</v>
      </c>
      <c r="I401" s="202"/>
      <c r="J401" s="198"/>
      <c r="K401" s="198"/>
      <c r="L401" s="203"/>
      <c r="M401" s="204"/>
      <c r="N401" s="205"/>
      <c r="O401" s="205"/>
      <c r="P401" s="205"/>
      <c r="Q401" s="205"/>
      <c r="R401" s="205"/>
      <c r="S401" s="205"/>
      <c r="T401" s="206"/>
      <c r="AT401" s="207" t="s">
        <v>148</v>
      </c>
      <c r="AU401" s="207" t="s">
        <v>83</v>
      </c>
      <c r="AV401" s="13" t="s">
        <v>81</v>
      </c>
      <c r="AW401" s="13" t="s">
        <v>31</v>
      </c>
      <c r="AX401" s="13" t="s">
        <v>73</v>
      </c>
      <c r="AY401" s="207" t="s">
        <v>128</v>
      </c>
    </row>
    <row r="402" spans="2:51" s="14" customFormat="1" ht="12">
      <c r="B402" s="208"/>
      <c r="C402" s="209"/>
      <c r="D402" s="199" t="s">
        <v>148</v>
      </c>
      <c r="E402" s="210" t="s">
        <v>1</v>
      </c>
      <c r="F402" s="211" t="s">
        <v>686</v>
      </c>
      <c r="G402" s="209"/>
      <c r="H402" s="212">
        <v>33.3305</v>
      </c>
      <c r="I402" s="213"/>
      <c r="J402" s="209"/>
      <c r="K402" s="209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148</v>
      </c>
      <c r="AU402" s="218" t="s">
        <v>83</v>
      </c>
      <c r="AV402" s="14" t="s">
        <v>83</v>
      </c>
      <c r="AW402" s="14" t="s">
        <v>31</v>
      </c>
      <c r="AX402" s="14" t="s">
        <v>73</v>
      </c>
      <c r="AY402" s="218" t="s">
        <v>128</v>
      </c>
    </row>
    <row r="403" spans="2:51" s="13" customFormat="1" ht="12">
      <c r="B403" s="197"/>
      <c r="C403" s="198"/>
      <c r="D403" s="199" t="s">
        <v>148</v>
      </c>
      <c r="E403" s="200" t="s">
        <v>1</v>
      </c>
      <c r="F403" s="201" t="s">
        <v>168</v>
      </c>
      <c r="G403" s="198"/>
      <c r="H403" s="200" t="s">
        <v>1</v>
      </c>
      <c r="I403" s="202"/>
      <c r="J403" s="198"/>
      <c r="K403" s="198"/>
      <c r="L403" s="203"/>
      <c r="M403" s="204"/>
      <c r="N403" s="205"/>
      <c r="O403" s="205"/>
      <c r="P403" s="205"/>
      <c r="Q403" s="205"/>
      <c r="R403" s="205"/>
      <c r="S403" s="205"/>
      <c r="T403" s="206"/>
      <c r="AT403" s="207" t="s">
        <v>148</v>
      </c>
      <c r="AU403" s="207" t="s">
        <v>83</v>
      </c>
      <c r="AV403" s="13" t="s">
        <v>81</v>
      </c>
      <c r="AW403" s="13" t="s">
        <v>31</v>
      </c>
      <c r="AX403" s="13" t="s">
        <v>73</v>
      </c>
      <c r="AY403" s="207" t="s">
        <v>128</v>
      </c>
    </row>
    <row r="404" spans="2:51" s="14" customFormat="1" ht="12">
      <c r="B404" s="208"/>
      <c r="C404" s="209"/>
      <c r="D404" s="199" t="s">
        <v>148</v>
      </c>
      <c r="E404" s="210" t="s">
        <v>1</v>
      </c>
      <c r="F404" s="211" t="s">
        <v>687</v>
      </c>
      <c r="G404" s="209"/>
      <c r="H404" s="212">
        <v>27.357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148</v>
      </c>
      <c r="AU404" s="218" t="s">
        <v>83</v>
      </c>
      <c r="AV404" s="14" t="s">
        <v>83</v>
      </c>
      <c r="AW404" s="14" t="s">
        <v>31</v>
      </c>
      <c r="AX404" s="14" t="s">
        <v>73</v>
      </c>
      <c r="AY404" s="218" t="s">
        <v>128</v>
      </c>
    </row>
    <row r="405" spans="2:51" s="13" customFormat="1" ht="12">
      <c r="B405" s="197"/>
      <c r="C405" s="198"/>
      <c r="D405" s="199" t="s">
        <v>148</v>
      </c>
      <c r="E405" s="200" t="s">
        <v>1</v>
      </c>
      <c r="F405" s="201" t="s">
        <v>160</v>
      </c>
      <c r="G405" s="198"/>
      <c r="H405" s="200" t="s">
        <v>1</v>
      </c>
      <c r="I405" s="202"/>
      <c r="J405" s="198"/>
      <c r="K405" s="198"/>
      <c r="L405" s="203"/>
      <c r="M405" s="204"/>
      <c r="N405" s="205"/>
      <c r="O405" s="205"/>
      <c r="P405" s="205"/>
      <c r="Q405" s="205"/>
      <c r="R405" s="205"/>
      <c r="S405" s="205"/>
      <c r="T405" s="206"/>
      <c r="AT405" s="207" t="s">
        <v>148</v>
      </c>
      <c r="AU405" s="207" t="s">
        <v>83</v>
      </c>
      <c r="AV405" s="13" t="s">
        <v>81</v>
      </c>
      <c r="AW405" s="13" t="s">
        <v>31</v>
      </c>
      <c r="AX405" s="13" t="s">
        <v>73</v>
      </c>
      <c r="AY405" s="207" t="s">
        <v>128</v>
      </c>
    </row>
    <row r="406" spans="2:51" s="14" customFormat="1" ht="12">
      <c r="B406" s="208"/>
      <c r="C406" s="209"/>
      <c r="D406" s="199" t="s">
        <v>148</v>
      </c>
      <c r="E406" s="210" t="s">
        <v>1</v>
      </c>
      <c r="F406" s="211" t="s">
        <v>688</v>
      </c>
      <c r="G406" s="209"/>
      <c r="H406" s="212">
        <v>3.4100000000000006</v>
      </c>
      <c r="I406" s="213"/>
      <c r="J406" s="209"/>
      <c r="K406" s="209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148</v>
      </c>
      <c r="AU406" s="218" t="s">
        <v>83</v>
      </c>
      <c r="AV406" s="14" t="s">
        <v>83</v>
      </c>
      <c r="AW406" s="14" t="s">
        <v>31</v>
      </c>
      <c r="AX406" s="14" t="s">
        <v>73</v>
      </c>
      <c r="AY406" s="218" t="s">
        <v>128</v>
      </c>
    </row>
    <row r="407" spans="2:51" s="13" customFormat="1" ht="12">
      <c r="B407" s="197"/>
      <c r="C407" s="198"/>
      <c r="D407" s="199" t="s">
        <v>148</v>
      </c>
      <c r="E407" s="200" t="s">
        <v>1</v>
      </c>
      <c r="F407" s="201" t="s">
        <v>162</v>
      </c>
      <c r="G407" s="198"/>
      <c r="H407" s="200" t="s">
        <v>1</v>
      </c>
      <c r="I407" s="202"/>
      <c r="J407" s="198"/>
      <c r="K407" s="198"/>
      <c r="L407" s="203"/>
      <c r="M407" s="204"/>
      <c r="N407" s="205"/>
      <c r="O407" s="205"/>
      <c r="P407" s="205"/>
      <c r="Q407" s="205"/>
      <c r="R407" s="205"/>
      <c r="S407" s="205"/>
      <c r="T407" s="206"/>
      <c r="AT407" s="207" t="s">
        <v>148</v>
      </c>
      <c r="AU407" s="207" t="s">
        <v>83</v>
      </c>
      <c r="AV407" s="13" t="s">
        <v>81</v>
      </c>
      <c r="AW407" s="13" t="s">
        <v>31</v>
      </c>
      <c r="AX407" s="13" t="s">
        <v>73</v>
      </c>
      <c r="AY407" s="207" t="s">
        <v>128</v>
      </c>
    </row>
    <row r="408" spans="2:51" s="14" customFormat="1" ht="12">
      <c r="B408" s="208"/>
      <c r="C408" s="209"/>
      <c r="D408" s="199" t="s">
        <v>148</v>
      </c>
      <c r="E408" s="210" t="s">
        <v>1</v>
      </c>
      <c r="F408" s="211" t="s">
        <v>689</v>
      </c>
      <c r="G408" s="209"/>
      <c r="H408" s="212">
        <v>2.8449999999999993</v>
      </c>
      <c r="I408" s="213"/>
      <c r="J408" s="209"/>
      <c r="K408" s="209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148</v>
      </c>
      <c r="AU408" s="218" t="s">
        <v>83</v>
      </c>
      <c r="AV408" s="14" t="s">
        <v>83</v>
      </c>
      <c r="AW408" s="14" t="s">
        <v>31</v>
      </c>
      <c r="AX408" s="14" t="s">
        <v>73</v>
      </c>
      <c r="AY408" s="218" t="s">
        <v>128</v>
      </c>
    </row>
    <row r="409" spans="2:51" s="13" customFormat="1" ht="12">
      <c r="B409" s="197"/>
      <c r="C409" s="198"/>
      <c r="D409" s="199" t="s">
        <v>148</v>
      </c>
      <c r="E409" s="200" t="s">
        <v>1</v>
      </c>
      <c r="F409" s="201" t="s">
        <v>164</v>
      </c>
      <c r="G409" s="198"/>
      <c r="H409" s="200" t="s">
        <v>1</v>
      </c>
      <c r="I409" s="202"/>
      <c r="J409" s="198"/>
      <c r="K409" s="198"/>
      <c r="L409" s="203"/>
      <c r="M409" s="204"/>
      <c r="N409" s="205"/>
      <c r="O409" s="205"/>
      <c r="P409" s="205"/>
      <c r="Q409" s="205"/>
      <c r="R409" s="205"/>
      <c r="S409" s="205"/>
      <c r="T409" s="206"/>
      <c r="AT409" s="207" t="s">
        <v>148</v>
      </c>
      <c r="AU409" s="207" t="s">
        <v>83</v>
      </c>
      <c r="AV409" s="13" t="s">
        <v>81</v>
      </c>
      <c r="AW409" s="13" t="s">
        <v>31</v>
      </c>
      <c r="AX409" s="13" t="s">
        <v>73</v>
      </c>
      <c r="AY409" s="207" t="s">
        <v>128</v>
      </c>
    </row>
    <row r="410" spans="2:51" s="14" customFormat="1" ht="12">
      <c r="B410" s="208"/>
      <c r="C410" s="209"/>
      <c r="D410" s="199" t="s">
        <v>148</v>
      </c>
      <c r="E410" s="210" t="s">
        <v>1</v>
      </c>
      <c r="F410" s="211" t="s">
        <v>690</v>
      </c>
      <c r="G410" s="209"/>
      <c r="H410" s="212">
        <v>11.116</v>
      </c>
      <c r="I410" s="213"/>
      <c r="J410" s="209"/>
      <c r="K410" s="209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148</v>
      </c>
      <c r="AU410" s="218" t="s">
        <v>83</v>
      </c>
      <c r="AV410" s="14" t="s">
        <v>83</v>
      </c>
      <c r="AW410" s="14" t="s">
        <v>31</v>
      </c>
      <c r="AX410" s="14" t="s">
        <v>73</v>
      </c>
      <c r="AY410" s="218" t="s">
        <v>128</v>
      </c>
    </row>
    <row r="411" spans="2:51" s="13" customFormat="1" ht="12">
      <c r="B411" s="197"/>
      <c r="C411" s="198"/>
      <c r="D411" s="199" t="s">
        <v>148</v>
      </c>
      <c r="E411" s="200" t="s">
        <v>1</v>
      </c>
      <c r="F411" s="201" t="s">
        <v>691</v>
      </c>
      <c r="G411" s="198"/>
      <c r="H411" s="200" t="s">
        <v>1</v>
      </c>
      <c r="I411" s="202"/>
      <c r="J411" s="198"/>
      <c r="K411" s="198"/>
      <c r="L411" s="203"/>
      <c r="M411" s="204"/>
      <c r="N411" s="205"/>
      <c r="O411" s="205"/>
      <c r="P411" s="205"/>
      <c r="Q411" s="205"/>
      <c r="R411" s="205"/>
      <c r="S411" s="205"/>
      <c r="T411" s="206"/>
      <c r="AT411" s="207" t="s">
        <v>148</v>
      </c>
      <c r="AU411" s="207" t="s">
        <v>83</v>
      </c>
      <c r="AV411" s="13" t="s">
        <v>81</v>
      </c>
      <c r="AW411" s="13" t="s">
        <v>31</v>
      </c>
      <c r="AX411" s="13" t="s">
        <v>73</v>
      </c>
      <c r="AY411" s="207" t="s">
        <v>128</v>
      </c>
    </row>
    <row r="412" spans="2:51" s="14" customFormat="1" ht="12">
      <c r="B412" s="208"/>
      <c r="C412" s="209"/>
      <c r="D412" s="199" t="s">
        <v>148</v>
      </c>
      <c r="E412" s="210" t="s">
        <v>1</v>
      </c>
      <c r="F412" s="211" t="s">
        <v>661</v>
      </c>
      <c r="G412" s="209"/>
      <c r="H412" s="212">
        <v>50.885</v>
      </c>
      <c r="I412" s="213"/>
      <c r="J412" s="209"/>
      <c r="K412" s="209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148</v>
      </c>
      <c r="AU412" s="218" t="s">
        <v>83</v>
      </c>
      <c r="AV412" s="14" t="s">
        <v>83</v>
      </c>
      <c r="AW412" s="14" t="s">
        <v>31</v>
      </c>
      <c r="AX412" s="14" t="s">
        <v>73</v>
      </c>
      <c r="AY412" s="218" t="s">
        <v>128</v>
      </c>
    </row>
    <row r="413" spans="2:51" s="15" customFormat="1" ht="12">
      <c r="B413" s="219"/>
      <c r="C413" s="220"/>
      <c r="D413" s="199" t="s">
        <v>148</v>
      </c>
      <c r="E413" s="221" t="s">
        <v>1</v>
      </c>
      <c r="F413" s="222" t="s">
        <v>170</v>
      </c>
      <c r="G413" s="220"/>
      <c r="H413" s="223">
        <v>173.90249999999997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148</v>
      </c>
      <c r="AU413" s="229" t="s">
        <v>83</v>
      </c>
      <c r="AV413" s="15" t="s">
        <v>135</v>
      </c>
      <c r="AW413" s="15" t="s">
        <v>31</v>
      </c>
      <c r="AX413" s="15" t="s">
        <v>81</v>
      </c>
      <c r="AY413" s="229" t="s">
        <v>128</v>
      </c>
    </row>
    <row r="414" spans="1:65" s="2" customFormat="1" ht="24.15" customHeight="1">
      <c r="A414" s="34"/>
      <c r="B414" s="35"/>
      <c r="C414" s="183" t="s">
        <v>692</v>
      </c>
      <c r="D414" s="183" t="s">
        <v>131</v>
      </c>
      <c r="E414" s="184" t="s">
        <v>693</v>
      </c>
      <c r="F414" s="185" t="s">
        <v>694</v>
      </c>
      <c r="G414" s="186" t="s">
        <v>134</v>
      </c>
      <c r="H414" s="187">
        <v>5.92</v>
      </c>
      <c r="I414" s="188"/>
      <c r="J414" s="189">
        <f>ROUND(I414*H414,2)</f>
        <v>0</v>
      </c>
      <c r="K414" s="190"/>
      <c r="L414" s="39"/>
      <c r="M414" s="191" t="s">
        <v>1</v>
      </c>
      <c r="N414" s="192" t="s">
        <v>38</v>
      </c>
      <c r="O414" s="71"/>
      <c r="P414" s="193">
        <f>O414*H414</f>
        <v>0</v>
      </c>
      <c r="Q414" s="193">
        <v>0</v>
      </c>
      <c r="R414" s="193">
        <f>Q414*H414</f>
        <v>0</v>
      </c>
      <c r="S414" s="193">
        <v>0</v>
      </c>
      <c r="T414" s="194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5" t="s">
        <v>221</v>
      </c>
      <c r="AT414" s="195" t="s">
        <v>131</v>
      </c>
      <c r="AU414" s="195" t="s">
        <v>83</v>
      </c>
      <c r="AY414" s="17" t="s">
        <v>128</v>
      </c>
      <c r="BE414" s="196">
        <f>IF(N414="základní",J414,0)</f>
        <v>0</v>
      </c>
      <c r="BF414" s="196">
        <f>IF(N414="snížená",J414,0)</f>
        <v>0</v>
      </c>
      <c r="BG414" s="196">
        <f>IF(N414="zákl. přenesená",J414,0)</f>
        <v>0</v>
      </c>
      <c r="BH414" s="196">
        <f>IF(N414="sníž. přenesená",J414,0)</f>
        <v>0</v>
      </c>
      <c r="BI414" s="196">
        <f>IF(N414="nulová",J414,0)</f>
        <v>0</v>
      </c>
      <c r="BJ414" s="17" t="s">
        <v>81</v>
      </c>
      <c r="BK414" s="196">
        <f>ROUND(I414*H414,2)</f>
        <v>0</v>
      </c>
      <c r="BL414" s="17" t="s">
        <v>221</v>
      </c>
      <c r="BM414" s="195" t="s">
        <v>695</v>
      </c>
    </row>
    <row r="415" spans="2:51" s="13" customFormat="1" ht="12">
      <c r="B415" s="197"/>
      <c r="C415" s="198"/>
      <c r="D415" s="199" t="s">
        <v>148</v>
      </c>
      <c r="E415" s="200" t="s">
        <v>1</v>
      </c>
      <c r="F415" s="201" t="s">
        <v>684</v>
      </c>
      <c r="G415" s="198"/>
      <c r="H415" s="200" t="s">
        <v>1</v>
      </c>
      <c r="I415" s="202"/>
      <c r="J415" s="198"/>
      <c r="K415" s="198"/>
      <c r="L415" s="203"/>
      <c r="M415" s="204"/>
      <c r="N415" s="205"/>
      <c r="O415" s="205"/>
      <c r="P415" s="205"/>
      <c r="Q415" s="205"/>
      <c r="R415" s="205"/>
      <c r="S415" s="205"/>
      <c r="T415" s="206"/>
      <c r="AT415" s="207" t="s">
        <v>148</v>
      </c>
      <c r="AU415" s="207" t="s">
        <v>83</v>
      </c>
      <c r="AV415" s="13" t="s">
        <v>81</v>
      </c>
      <c r="AW415" s="13" t="s">
        <v>31</v>
      </c>
      <c r="AX415" s="13" t="s">
        <v>73</v>
      </c>
      <c r="AY415" s="207" t="s">
        <v>128</v>
      </c>
    </row>
    <row r="416" spans="2:51" s="13" customFormat="1" ht="12">
      <c r="B416" s="197"/>
      <c r="C416" s="198"/>
      <c r="D416" s="199" t="s">
        <v>148</v>
      </c>
      <c r="E416" s="200" t="s">
        <v>1</v>
      </c>
      <c r="F416" s="201" t="s">
        <v>160</v>
      </c>
      <c r="G416" s="198"/>
      <c r="H416" s="200" t="s">
        <v>1</v>
      </c>
      <c r="I416" s="202"/>
      <c r="J416" s="198"/>
      <c r="K416" s="198"/>
      <c r="L416" s="203"/>
      <c r="M416" s="204"/>
      <c r="N416" s="205"/>
      <c r="O416" s="205"/>
      <c r="P416" s="205"/>
      <c r="Q416" s="205"/>
      <c r="R416" s="205"/>
      <c r="S416" s="205"/>
      <c r="T416" s="206"/>
      <c r="AT416" s="207" t="s">
        <v>148</v>
      </c>
      <c r="AU416" s="207" t="s">
        <v>83</v>
      </c>
      <c r="AV416" s="13" t="s">
        <v>81</v>
      </c>
      <c r="AW416" s="13" t="s">
        <v>31</v>
      </c>
      <c r="AX416" s="13" t="s">
        <v>73</v>
      </c>
      <c r="AY416" s="207" t="s">
        <v>128</v>
      </c>
    </row>
    <row r="417" spans="2:51" s="14" customFormat="1" ht="12">
      <c r="B417" s="208"/>
      <c r="C417" s="209"/>
      <c r="D417" s="199" t="s">
        <v>148</v>
      </c>
      <c r="E417" s="210" t="s">
        <v>1</v>
      </c>
      <c r="F417" s="211" t="s">
        <v>696</v>
      </c>
      <c r="G417" s="209"/>
      <c r="H417" s="212">
        <v>3.5200000000000005</v>
      </c>
      <c r="I417" s="213"/>
      <c r="J417" s="209"/>
      <c r="K417" s="209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148</v>
      </c>
      <c r="AU417" s="218" t="s">
        <v>83</v>
      </c>
      <c r="AV417" s="14" t="s">
        <v>83</v>
      </c>
      <c r="AW417" s="14" t="s">
        <v>31</v>
      </c>
      <c r="AX417" s="14" t="s">
        <v>73</v>
      </c>
      <c r="AY417" s="218" t="s">
        <v>128</v>
      </c>
    </row>
    <row r="418" spans="2:51" s="13" customFormat="1" ht="12">
      <c r="B418" s="197"/>
      <c r="C418" s="198"/>
      <c r="D418" s="199" t="s">
        <v>148</v>
      </c>
      <c r="E418" s="200" t="s">
        <v>1</v>
      </c>
      <c r="F418" s="201" t="s">
        <v>691</v>
      </c>
      <c r="G418" s="198"/>
      <c r="H418" s="200" t="s">
        <v>1</v>
      </c>
      <c r="I418" s="202"/>
      <c r="J418" s="198"/>
      <c r="K418" s="198"/>
      <c r="L418" s="203"/>
      <c r="M418" s="204"/>
      <c r="N418" s="205"/>
      <c r="O418" s="205"/>
      <c r="P418" s="205"/>
      <c r="Q418" s="205"/>
      <c r="R418" s="205"/>
      <c r="S418" s="205"/>
      <c r="T418" s="206"/>
      <c r="AT418" s="207" t="s">
        <v>148</v>
      </c>
      <c r="AU418" s="207" t="s">
        <v>83</v>
      </c>
      <c r="AV418" s="13" t="s">
        <v>81</v>
      </c>
      <c r="AW418" s="13" t="s">
        <v>31</v>
      </c>
      <c r="AX418" s="13" t="s">
        <v>73</v>
      </c>
      <c r="AY418" s="207" t="s">
        <v>128</v>
      </c>
    </row>
    <row r="419" spans="2:51" s="14" customFormat="1" ht="12">
      <c r="B419" s="208"/>
      <c r="C419" s="209"/>
      <c r="D419" s="199" t="s">
        <v>148</v>
      </c>
      <c r="E419" s="210" t="s">
        <v>1</v>
      </c>
      <c r="F419" s="211" t="s">
        <v>697</v>
      </c>
      <c r="G419" s="209"/>
      <c r="H419" s="212">
        <v>2.4000000000000004</v>
      </c>
      <c r="I419" s="213"/>
      <c r="J419" s="209"/>
      <c r="K419" s="209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148</v>
      </c>
      <c r="AU419" s="218" t="s">
        <v>83</v>
      </c>
      <c r="AV419" s="14" t="s">
        <v>83</v>
      </c>
      <c r="AW419" s="14" t="s">
        <v>31</v>
      </c>
      <c r="AX419" s="14" t="s">
        <v>73</v>
      </c>
      <c r="AY419" s="218" t="s">
        <v>128</v>
      </c>
    </row>
    <row r="420" spans="2:51" s="15" customFormat="1" ht="12">
      <c r="B420" s="219"/>
      <c r="C420" s="220"/>
      <c r="D420" s="199" t="s">
        <v>148</v>
      </c>
      <c r="E420" s="221" t="s">
        <v>1</v>
      </c>
      <c r="F420" s="222" t="s">
        <v>170</v>
      </c>
      <c r="G420" s="220"/>
      <c r="H420" s="223">
        <v>5.920000000000001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148</v>
      </c>
      <c r="AU420" s="229" t="s">
        <v>83</v>
      </c>
      <c r="AV420" s="15" t="s">
        <v>135</v>
      </c>
      <c r="AW420" s="15" t="s">
        <v>31</v>
      </c>
      <c r="AX420" s="15" t="s">
        <v>81</v>
      </c>
      <c r="AY420" s="229" t="s">
        <v>128</v>
      </c>
    </row>
    <row r="421" spans="2:63" s="12" customFormat="1" ht="22.95" customHeight="1">
      <c r="B421" s="167"/>
      <c r="C421" s="168"/>
      <c r="D421" s="169" t="s">
        <v>72</v>
      </c>
      <c r="E421" s="181" t="s">
        <v>698</v>
      </c>
      <c r="F421" s="181" t="s">
        <v>699</v>
      </c>
      <c r="G421" s="168"/>
      <c r="H421" s="168"/>
      <c r="I421" s="171"/>
      <c r="J421" s="182">
        <f>BK421</f>
        <v>0</v>
      </c>
      <c r="K421" s="168"/>
      <c r="L421" s="173"/>
      <c r="M421" s="174"/>
      <c r="N421" s="175"/>
      <c r="O421" s="175"/>
      <c r="P421" s="176">
        <f>SUM(P422:P430)</f>
        <v>0</v>
      </c>
      <c r="Q421" s="175"/>
      <c r="R421" s="176">
        <f>SUM(R422:R430)</f>
        <v>0.013</v>
      </c>
      <c r="S421" s="175"/>
      <c r="T421" s="177">
        <f>SUM(T422:T430)</f>
        <v>0</v>
      </c>
      <c r="AR421" s="178" t="s">
        <v>83</v>
      </c>
      <c r="AT421" s="179" t="s">
        <v>72</v>
      </c>
      <c r="AU421" s="179" t="s">
        <v>81</v>
      </c>
      <c r="AY421" s="178" t="s">
        <v>128</v>
      </c>
      <c r="BK421" s="180">
        <f>SUM(BK422:BK430)</f>
        <v>0</v>
      </c>
    </row>
    <row r="422" spans="1:65" s="2" customFormat="1" ht="24.15" customHeight="1">
      <c r="A422" s="34"/>
      <c r="B422" s="35"/>
      <c r="C422" s="183" t="s">
        <v>700</v>
      </c>
      <c r="D422" s="183" t="s">
        <v>131</v>
      </c>
      <c r="E422" s="184" t="s">
        <v>701</v>
      </c>
      <c r="F422" s="185" t="s">
        <v>702</v>
      </c>
      <c r="G422" s="186" t="s">
        <v>134</v>
      </c>
      <c r="H422" s="187">
        <v>10</v>
      </c>
      <c r="I422" s="188"/>
      <c r="J422" s="189">
        <f>ROUND(I422*H422,2)</f>
        <v>0</v>
      </c>
      <c r="K422" s="190"/>
      <c r="L422" s="39"/>
      <c r="M422" s="191" t="s">
        <v>1</v>
      </c>
      <c r="N422" s="192" t="s">
        <v>38</v>
      </c>
      <c r="O422" s="71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5" t="s">
        <v>221</v>
      </c>
      <c r="AT422" s="195" t="s">
        <v>131</v>
      </c>
      <c r="AU422" s="195" t="s">
        <v>83</v>
      </c>
      <c r="AY422" s="17" t="s">
        <v>128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7" t="s">
        <v>81</v>
      </c>
      <c r="BK422" s="196">
        <f>ROUND(I422*H422,2)</f>
        <v>0</v>
      </c>
      <c r="BL422" s="17" t="s">
        <v>221</v>
      </c>
      <c r="BM422" s="195" t="s">
        <v>703</v>
      </c>
    </row>
    <row r="423" spans="2:51" s="13" customFormat="1" ht="12">
      <c r="B423" s="197"/>
      <c r="C423" s="198"/>
      <c r="D423" s="199" t="s">
        <v>148</v>
      </c>
      <c r="E423" s="200" t="s">
        <v>1</v>
      </c>
      <c r="F423" s="201" t="s">
        <v>166</v>
      </c>
      <c r="G423" s="198"/>
      <c r="H423" s="200" t="s">
        <v>1</v>
      </c>
      <c r="I423" s="202"/>
      <c r="J423" s="198"/>
      <c r="K423" s="198"/>
      <c r="L423" s="203"/>
      <c r="M423" s="204"/>
      <c r="N423" s="205"/>
      <c r="O423" s="205"/>
      <c r="P423" s="205"/>
      <c r="Q423" s="205"/>
      <c r="R423" s="205"/>
      <c r="S423" s="205"/>
      <c r="T423" s="206"/>
      <c r="AT423" s="207" t="s">
        <v>148</v>
      </c>
      <c r="AU423" s="207" t="s">
        <v>83</v>
      </c>
      <c r="AV423" s="13" t="s">
        <v>81</v>
      </c>
      <c r="AW423" s="13" t="s">
        <v>31</v>
      </c>
      <c r="AX423" s="13" t="s">
        <v>73</v>
      </c>
      <c r="AY423" s="207" t="s">
        <v>128</v>
      </c>
    </row>
    <row r="424" spans="2:51" s="14" customFormat="1" ht="12">
      <c r="B424" s="208"/>
      <c r="C424" s="209"/>
      <c r="D424" s="199" t="s">
        <v>148</v>
      </c>
      <c r="E424" s="210" t="s">
        <v>1</v>
      </c>
      <c r="F424" s="211" t="s">
        <v>704</v>
      </c>
      <c r="G424" s="209"/>
      <c r="H424" s="212">
        <v>8</v>
      </c>
      <c r="I424" s="213"/>
      <c r="J424" s="209"/>
      <c r="K424" s="209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148</v>
      </c>
      <c r="AU424" s="218" t="s">
        <v>83</v>
      </c>
      <c r="AV424" s="14" t="s">
        <v>83</v>
      </c>
      <c r="AW424" s="14" t="s">
        <v>31</v>
      </c>
      <c r="AX424" s="14" t="s">
        <v>73</v>
      </c>
      <c r="AY424" s="218" t="s">
        <v>128</v>
      </c>
    </row>
    <row r="425" spans="2:51" s="14" customFormat="1" ht="12">
      <c r="B425" s="208"/>
      <c r="C425" s="209"/>
      <c r="D425" s="199" t="s">
        <v>148</v>
      </c>
      <c r="E425" s="210" t="s">
        <v>1</v>
      </c>
      <c r="F425" s="211" t="s">
        <v>705</v>
      </c>
      <c r="G425" s="209"/>
      <c r="H425" s="212">
        <v>2</v>
      </c>
      <c r="I425" s="213"/>
      <c r="J425" s="209"/>
      <c r="K425" s="209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148</v>
      </c>
      <c r="AU425" s="218" t="s">
        <v>83</v>
      </c>
      <c r="AV425" s="14" t="s">
        <v>83</v>
      </c>
      <c r="AW425" s="14" t="s">
        <v>31</v>
      </c>
      <c r="AX425" s="14" t="s">
        <v>73</v>
      </c>
      <c r="AY425" s="218" t="s">
        <v>128</v>
      </c>
    </row>
    <row r="426" spans="2:51" s="15" customFormat="1" ht="12">
      <c r="B426" s="219"/>
      <c r="C426" s="220"/>
      <c r="D426" s="199" t="s">
        <v>148</v>
      </c>
      <c r="E426" s="221" t="s">
        <v>1</v>
      </c>
      <c r="F426" s="222" t="s">
        <v>170</v>
      </c>
      <c r="G426" s="220"/>
      <c r="H426" s="223">
        <v>10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148</v>
      </c>
      <c r="AU426" s="229" t="s">
        <v>83</v>
      </c>
      <c r="AV426" s="15" t="s">
        <v>135</v>
      </c>
      <c r="AW426" s="15" t="s">
        <v>31</v>
      </c>
      <c r="AX426" s="15" t="s">
        <v>81</v>
      </c>
      <c r="AY426" s="229" t="s">
        <v>128</v>
      </c>
    </row>
    <row r="427" spans="1:65" s="2" customFormat="1" ht="16.5" customHeight="1">
      <c r="A427" s="34"/>
      <c r="B427" s="35"/>
      <c r="C427" s="230" t="s">
        <v>706</v>
      </c>
      <c r="D427" s="230" t="s">
        <v>235</v>
      </c>
      <c r="E427" s="231" t="s">
        <v>707</v>
      </c>
      <c r="F427" s="232" t="s">
        <v>708</v>
      </c>
      <c r="G427" s="233" t="s">
        <v>134</v>
      </c>
      <c r="H427" s="234">
        <v>10</v>
      </c>
      <c r="I427" s="235"/>
      <c r="J427" s="236">
        <f>ROUND(I427*H427,2)</f>
        <v>0</v>
      </c>
      <c r="K427" s="237"/>
      <c r="L427" s="238"/>
      <c r="M427" s="239" t="s">
        <v>1</v>
      </c>
      <c r="N427" s="240" t="s">
        <v>38</v>
      </c>
      <c r="O427" s="71"/>
      <c r="P427" s="193">
        <f>O427*H427</f>
        <v>0</v>
      </c>
      <c r="Q427" s="193">
        <v>0.0013</v>
      </c>
      <c r="R427" s="193">
        <f>Q427*H427</f>
        <v>0.013</v>
      </c>
      <c r="S427" s="193">
        <v>0</v>
      </c>
      <c r="T427" s="194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5" t="s">
        <v>238</v>
      </c>
      <c r="AT427" s="195" t="s">
        <v>235</v>
      </c>
      <c r="AU427" s="195" t="s">
        <v>83</v>
      </c>
      <c r="AY427" s="17" t="s">
        <v>128</v>
      </c>
      <c r="BE427" s="196">
        <f>IF(N427="základní",J427,0)</f>
        <v>0</v>
      </c>
      <c r="BF427" s="196">
        <f>IF(N427="snížená",J427,0)</f>
        <v>0</v>
      </c>
      <c r="BG427" s="196">
        <f>IF(N427="zákl. přenesená",J427,0)</f>
        <v>0</v>
      </c>
      <c r="BH427" s="196">
        <f>IF(N427="sníž. přenesená",J427,0)</f>
        <v>0</v>
      </c>
      <c r="BI427" s="196">
        <f>IF(N427="nulová",J427,0)</f>
        <v>0</v>
      </c>
      <c r="BJ427" s="17" t="s">
        <v>81</v>
      </c>
      <c r="BK427" s="196">
        <f>ROUND(I427*H427,2)</f>
        <v>0</v>
      </c>
      <c r="BL427" s="17" t="s">
        <v>221</v>
      </c>
      <c r="BM427" s="195" t="s">
        <v>709</v>
      </c>
    </row>
    <row r="428" spans="1:65" s="2" customFormat="1" ht="21.75" customHeight="1">
      <c r="A428" s="34"/>
      <c r="B428" s="35"/>
      <c r="C428" s="183" t="s">
        <v>710</v>
      </c>
      <c r="D428" s="183" t="s">
        <v>131</v>
      </c>
      <c r="E428" s="184" t="s">
        <v>711</v>
      </c>
      <c r="F428" s="185" t="s">
        <v>712</v>
      </c>
      <c r="G428" s="186" t="s">
        <v>713</v>
      </c>
      <c r="H428" s="187">
        <v>1</v>
      </c>
      <c r="I428" s="188"/>
      <c r="J428" s="189">
        <f>ROUND(I428*H428,2)</f>
        <v>0</v>
      </c>
      <c r="K428" s="190"/>
      <c r="L428" s="39"/>
      <c r="M428" s="191" t="s">
        <v>1</v>
      </c>
      <c r="N428" s="192" t="s">
        <v>38</v>
      </c>
      <c r="O428" s="71"/>
      <c r="P428" s="193">
        <f>O428*H428</f>
        <v>0</v>
      </c>
      <c r="Q428" s="193">
        <v>0</v>
      </c>
      <c r="R428" s="193">
        <f>Q428*H428</f>
        <v>0</v>
      </c>
      <c r="S428" s="193">
        <v>0</v>
      </c>
      <c r="T428" s="194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5" t="s">
        <v>221</v>
      </c>
      <c r="AT428" s="195" t="s">
        <v>131</v>
      </c>
      <c r="AU428" s="195" t="s">
        <v>83</v>
      </c>
      <c r="AY428" s="17" t="s">
        <v>128</v>
      </c>
      <c r="BE428" s="196">
        <f>IF(N428="základní",J428,0)</f>
        <v>0</v>
      </c>
      <c r="BF428" s="196">
        <f>IF(N428="snížená",J428,0)</f>
        <v>0</v>
      </c>
      <c r="BG428" s="196">
        <f>IF(N428="zákl. přenesená",J428,0)</f>
        <v>0</v>
      </c>
      <c r="BH428" s="196">
        <f>IF(N428="sníž. přenesená",J428,0)</f>
        <v>0</v>
      </c>
      <c r="BI428" s="196">
        <f>IF(N428="nulová",J428,0)</f>
        <v>0</v>
      </c>
      <c r="BJ428" s="17" t="s">
        <v>81</v>
      </c>
      <c r="BK428" s="196">
        <f>ROUND(I428*H428,2)</f>
        <v>0</v>
      </c>
      <c r="BL428" s="17" t="s">
        <v>221</v>
      </c>
      <c r="BM428" s="195" t="s">
        <v>714</v>
      </c>
    </row>
    <row r="429" spans="2:51" s="13" customFormat="1" ht="12">
      <c r="B429" s="197"/>
      <c r="C429" s="198"/>
      <c r="D429" s="199" t="s">
        <v>148</v>
      </c>
      <c r="E429" s="200" t="s">
        <v>1</v>
      </c>
      <c r="F429" s="201" t="s">
        <v>168</v>
      </c>
      <c r="G429" s="198"/>
      <c r="H429" s="200" t="s">
        <v>1</v>
      </c>
      <c r="I429" s="202"/>
      <c r="J429" s="198"/>
      <c r="K429" s="198"/>
      <c r="L429" s="203"/>
      <c r="M429" s="204"/>
      <c r="N429" s="205"/>
      <c r="O429" s="205"/>
      <c r="P429" s="205"/>
      <c r="Q429" s="205"/>
      <c r="R429" s="205"/>
      <c r="S429" s="205"/>
      <c r="T429" s="206"/>
      <c r="AT429" s="207" t="s">
        <v>148</v>
      </c>
      <c r="AU429" s="207" t="s">
        <v>83</v>
      </c>
      <c r="AV429" s="13" t="s">
        <v>81</v>
      </c>
      <c r="AW429" s="13" t="s">
        <v>31</v>
      </c>
      <c r="AX429" s="13" t="s">
        <v>73</v>
      </c>
      <c r="AY429" s="207" t="s">
        <v>128</v>
      </c>
    </row>
    <row r="430" spans="2:51" s="14" customFormat="1" ht="12">
      <c r="B430" s="208"/>
      <c r="C430" s="209"/>
      <c r="D430" s="199" t="s">
        <v>148</v>
      </c>
      <c r="E430" s="210" t="s">
        <v>1</v>
      </c>
      <c r="F430" s="211" t="s">
        <v>81</v>
      </c>
      <c r="G430" s="209"/>
      <c r="H430" s="212">
        <v>1</v>
      </c>
      <c r="I430" s="213"/>
      <c r="J430" s="209"/>
      <c r="K430" s="209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148</v>
      </c>
      <c r="AU430" s="218" t="s">
        <v>83</v>
      </c>
      <c r="AV430" s="14" t="s">
        <v>83</v>
      </c>
      <c r="AW430" s="14" t="s">
        <v>31</v>
      </c>
      <c r="AX430" s="14" t="s">
        <v>81</v>
      </c>
      <c r="AY430" s="218" t="s">
        <v>128</v>
      </c>
    </row>
    <row r="431" spans="2:63" s="12" customFormat="1" ht="25.95" customHeight="1">
      <c r="B431" s="167"/>
      <c r="C431" s="168"/>
      <c r="D431" s="169" t="s">
        <v>72</v>
      </c>
      <c r="E431" s="170" t="s">
        <v>715</v>
      </c>
      <c r="F431" s="170" t="s">
        <v>716</v>
      </c>
      <c r="G431" s="168"/>
      <c r="H431" s="168"/>
      <c r="I431" s="171"/>
      <c r="J431" s="172">
        <f>BK431</f>
        <v>0</v>
      </c>
      <c r="K431" s="168"/>
      <c r="L431" s="173"/>
      <c r="M431" s="174"/>
      <c r="N431" s="175"/>
      <c r="O431" s="175"/>
      <c r="P431" s="176">
        <f>P432+P434</f>
        <v>0</v>
      </c>
      <c r="Q431" s="175"/>
      <c r="R431" s="176">
        <f>R432+R434</f>
        <v>0</v>
      </c>
      <c r="S431" s="175"/>
      <c r="T431" s="177">
        <f>T432+T434</f>
        <v>0</v>
      </c>
      <c r="AR431" s="178" t="s">
        <v>153</v>
      </c>
      <c r="AT431" s="179" t="s">
        <v>72</v>
      </c>
      <c r="AU431" s="179" t="s">
        <v>73</v>
      </c>
      <c r="AY431" s="178" t="s">
        <v>128</v>
      </c>
      <c r="BK431" s="180">
        <f>BK432+BK434</f>
        <v>0</v>
      </c>
    </row>
    <row r="432" spans="2:63" s="12" customFormat="1" ht="22.95" customHeight="1">
      <c r="B432" s="167"/>
      <c r="C432" s="168"/>
      <c r="D432" s="169" t="s">
        <v>72</v>
      </c>
      <c r="E432" s="181" t="s">
        <v>717</v>
      </c>
      <c r="F432" s="181" t="s">
        <v>718</v>
      </c>
      <c r="G432" s="168"/>
      <c r="H432" s="168"/>
      <c r="I432" s="171"/>
      <c r="J432" s="182">
        <f>BK432</f>
        <v>0</v>
      </c>
      <c r="K432" s="168"/>
      <c r="L432" s="173"/>
      <c r="M432" s="174"/>
      <c r="N432" s="175"/>
      <c r="O432" s="175"/>
      <c r="P432" s="176">
        <f>P433</f>
        <v>0</v>
      </c>
      <c r="Q432" s="175"/>
      <c r="R432" s="176">
        <f>R433</f>
        <v>0</v>
      </c>
      <c r="S432" s="175"/>
      <c r="T432" s="177">
        <f>T433</f>
        <v>0</v>
      </c>
      <c r="AR432" s="178" t="s">
        <v>153</v>
      </c>
      <c r="AT432" s="179" t="s">
        <v>72</v>
      </c>
      <c r="AU432" s="179" t="s">
        <v>81</v>
      </c>
      <c r="AY432" s="178" t="s">
        <v>128</v>
      </c>
      <c r="BK432" s="180">
        <f>BK433</f>
        <v>0</v>
      </c>
    </row>
    <row r="433" spans="1:65" s="2" customFormat="1" ht="16.5" customHeight="1">
      <c r="A433" s="34"/>
      <c r="B433" s="35"/>
      <c r="C433" s="183" t="s">
        <v>719</v>
      </c>
      <c r="D433" s="183" t="s">
        <v>131</v>
      </c>
      <c r="E433" s="184" t="s">
        <v>720</v>
      </c>
      <c r="F433" s="185" t="s">
        <v>718</v>
      </c>
      <c r="G433" s="186" t="s">
        <v>721</v>
      </c>
      <c r="H433" s="187">
        <v>30</v>
      </c>
      <c r="I433" s="188"/>
      <c r="J433" s="189">
        <f>ROUND(I433*H433,2)</f>
        <v>0</v>
      </c>
      <c r="K433" s="190"/>
      <c r="L433" s="39"/>
      <c r="M433" s="191" t="s">
        <v>1</v>
      </c>
      <c r="N433" s="192" t="s">
        <v>38</v>
      </c>
      <c r="O433" s="71"/>
      <c r="P433" s="193">
        <f>O433*H433</f>
        <v>0</v>
      </c>
      <c r="Q433" s="193">
        <v>0</v>
      </c>
      <c r="R433" s="193">
        <f>Q433*H433</f>
        <v>0</v>
      </c>
      <c r="S433" s="193">
        <v>0</v>
      </c>
      <c r="T433" s="194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5" t="s">
        <v>722</v>
      </c>
      <c r="AT433" s="195" t="s">
        <v>131</v>
      </c>
      <c r="AU433" s="195" t="s">
        <v>83</v>
      </c>
      <c r="AY433" s="17" t="s">
        <v>128</v>
      </c>
      <c r="BE433" s="196">
        <f>IF(N433="základní",J433,0)</f>
        <v>0</v>
      </c>
      <c r="BF433" s="196">
        <f>IF(N433="snížená",J433,0)</f>
        <v>0</v>
      </c>
      <c r="BG433" s="196">
        <f>IF(N433="zákl. přenesená",J433,0)</f>
        <v>0</v>
      </c>
      <c r="BH433" s="196">
        <f>IF(N433="sníž. přenesená",J433,0)</f>
        <v>0</v>
      </c>
      <c r="BI433" s="196">
        <f>IF(N433="nulová",J433,0)</f>
        <v>0</v>
      </c>
      <c r="BJ433" s="17" t="s">
        <v>81</v>
      </c>
      <c r="BK433" s="196">
        <f>ROUND(I433*H433,2)</f>
        <v>0</v>
      </c>
      <c r="BL433" s="17" t="s">
        <v>722</v>
      </c>
      <c r="BM433" s="195" t="s">
        <v>723</v>
      </c>
    </row>
    <row r="434" spans="2:63" s="12" customFormat="1" ht="22.95" customHeight="1">
      <c r="B434" s="167"/>
      <c r="C434" s="168"/>
      <c r="D434" s="169" t="s">
        <v>72</v>
      </c>
      <c r="E434" s="181" t="s">
        <v>724</v>
      </c>
      <c r="F434" s="181" t="s">
        <v>725</v>
      </c>
      <c r="G434" s="168"/>
      <c r="H434" s="168"/>
      <c r="I434" s="171"/>
      <c r="J434" s="182">
        <f>BK434</f>
        <v>0</v>
      </c>
      <c r="K434" s="168"/>
      <c r="L434" s="173"/>
      <c r="M434" s="174"/>
      <c r="N434" s="175"/>
      <c r="O434" s="175"/>
      <c r="P434" s="176">
        <f>P435</f>
        <v>0</v>
      </c>
      <c r="Q434" s="175"/>
      <c r="R434" s="176">
        <f>R435</f>
        <v>0</v>
      </c>
      <c r="S434" s="175"/>
      <c r="T434" s="177">
        <f>T435</f>
        <v>0</v>
      </c>
      <c r="AR434" s="178" t="s">
        <v>153</v>
      </c>
      <c r="AT434" s="179" t="s">
        <v>72</v>
      </c>
      <c r="AU434" s="179" t="s">
        <v>81</v>
      </c>
      <c r="AY434" s="178" t="s">
        <v>128</v>
      </c>
      <c r="BK434" s="180">
        <f>BK435</f>
        <v>0</v>
      </c>
    </row>
    <row r="435" spans="1:65" s="2" customFormat="1" ht="16.5" customHeight="1">
      <c r="A435" s="34"/>
      <c r="B435" s="35"/>
      <c r="C435" s="183" t="s">
        <v>726</v>
      </c>
      <c r="D435" s="183" t="s">
        <v>131</v>
      </c>
      <c r="E435" s="184" t="s">
        <v>727</v>
      </c>
      <c r="F435" s="185" t="s">
        <v>725</v>
      </c>
      <c r="G435" s="186" t="s">
        <v>721</v>
      </c>
      <c r="H435" s="187">
        <v>30</v>
      </c>
      <c r="I435" s="188"/>
      <c r="J435" s="189">
        <f>ROUND(I435*H435,2)</f>
        <v>0</v>
      </c>
      <c r="K435" s="190"/>
      <c r="L435" s="39"/>
      <c r="M435" s="241" t="s">
        <v>1</v>
      </c>
      <c r="N435" s="242" t="s">
        <v>38</v>
      </c>
      <c r="O435" s="243"/>
      <c r="P435" s="244">
        <f>O435*H435</f>
        <v>0</v>
      </c>
      <c r="Q435" s="244">
        <v>0</v>
      </c>
      <c r="R435" s="244">
        <f>Q435*H435</f>
        <v>0</v>
      </c>
      <c r="S435" s="244">
        <v>0</v>
      </c>
      <c r="T435" s="245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5" t="s">
        <v>722</v>
      </c>
      <c r="AT435" s="195" t="s">
        <v>131</v>
      </c>
      <c r="AU435" s="195" t="s">
        <v>83</v>
      </c>
      <c r="AY435" s="17" t="s">
        <v>128</v>
      </c>
      <c r="BE435" s="196">
        <f>IF(N435="základní",J435,0)</f>
        <v>0</v>
      </c>
      <c r="BF435" s="196">
        <f>IF(N435="snížená",J435,0)</f>
        <v>0</v>
      </c>
      <c r="BG435" s="196">
        <f>IF(N435="zákl. přenesená",J435,0)</f>
        <v>0</v>
      </c>
      <c r="BH435" s="196">
        <f>IF(N435="sníž. přenesená",J435,0)</f>
        <v>0</v>
      </c>
      <c r="BI435" s="196">
        <f>IF(N435="nulová",J435,0)</f>
        <v>0</v>
      </c>
      <c r="BJ435" s="17" t="s">
        <v>81</v>
      </c>
      <c r="BK435" s="196">
        <f>ROUND(I435*H435,2)</f>
        <v>0</v>
      </c>
      <c r="BL435" s="17" t="s">
        <v>722</v>
      </c>
      <c r="BM435" s="195" t="s">
        <v>728</v>
      </c>
    </row>
    <row r="436" spans="1:31" s="2" customFormat="1" ht="6.9" customHeight="1">
      <c r="A436" s="34"/>
      <c r="B436" s="54"/>
      <c r="C436" s="55"/>
      <c r="D436" s="55"/>
      <c r="E436" s="55"/>
      <c r="F436" s="55"/>
      <c r="G436" s="55"/>
      <c r="H436" s="55"/>
      <c r="I436" s="55"/>
      <c r="J436" s="55"/>
      <c r="K436" s="55"/>
      <c r="L436" s="39"/>
      <c r="M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</row>
  </sheetData>
  <sheetProtection algorithmName="SHA-512" hashValue="lp/YdHb1x/jKbO3deYTNg72ylEDzeT/5tfBNRedumG1aCUHRmOHf6eTpVoV6YgkrTXugvIiHferZtVDeVtxqLA==" saltValue="2hn0yntD46DpuhOAyKbUzQ==" spinCount="100000" sheet="1" objects="1" scenarios="1" formatColumns="0" formatRows="0" autoFilter="0"/>
  <autoFilter ref="C136:K435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2024-02-19T08:41:08Z</dcterms:created>
  <dcterms:modified xsi:type="dcterms:W3CDTF">2024-04-10T17:52:40Z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1a2d9611-1d58-4446-9202-86bdbd636400</vt:lpwstr>
  </property>
</Properties>
</file>